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6000" activeTab="0"/>
  </bookViews>
  <sheets>
    <sheet name="Sheet1" sheetId="1" r:id="rId1"/>
  </sheets>
  <definedNames>
    <definedName name="_xlnm.Print_Titles" localSheetId="0">'Sheet1'!$A:$B</definedName>
    <definedName name="_xlnm.Print_Area" localSheetId="0">'Sheet1'!$A$1:$AH$68</definedName>
  </definedNames>
  <calcPr fullCalcOnLoad="1"/>
</workbook>
</file>

<file path=xl/sharedStrings.xml><?xml version="1.0" encoding="utf-8"?>
<sst xmlns="http://schemas.openxmlformats.org/spreadsheetml/2006/main" count="154" uniqueCount="142">
  <si>
    <t>Загальний фонд</t>
  </si>
  <si>
    <t>Разом</t>
  </si>
  <si>
    <t>Сума</t>
  </si>
  <si>
    <t>Щоденний норматив відрахувань</t>
  </si>
  <si>
    <t>грн.</t>
  </si>
  <si>
    <t>Субвенція з державного бюджету місцевим бюджетам на виплату допомоги сім’ям з дітьми, малозабезпеченим сім'ям, інвалідам з дитинства, дітям-інвалідам та тимчасової державної допомоги дітям</t>
  </si>
  <si>
    <t>Дотація вирівнювання</t>
  </si>
  <si>
    <t>Кoд бюджету</t>
  </si>
  <si>
    <t>Міжбюджетні трансферти, що передаються з  районного бюджету</t>
  </si>
  <si>
    <t>Міжбюджетні трансферти, що надходять до районного бюджету</t>
  </si>
  <si>
    <t>в тому числі:</t>
  </si>
  <si>
    <t>Інші субвенції</t>
  </si>
  <si>
    <t>Додаток 4</t>
  </si>
  <si>
    <t>25321501000</t>
  </si>
  <si>
    <t>25321502000</t>
  </si>
  <si>
    <t>25321503000</t>
  </si>
  <si>
    <t>25321504000</t>
  </si>
  <si>
    <t>25321505000</t>
  </si>
  <si>
    <t>25321506000</t>
  </si>
  <si>
    <t>25321507000</t>
  </si>
  <si>
    <t>25321508000</t>
  </si>
  <si>
    <t>25321509000</t>
  </si>
  <si>
    <t>25321510000</t>
  </si>
  <si>
    <t>25321511000</t>
  </si>
  <si>
    <t>25321512000</t>
  </si>
  <si>
    <t>25321513000</t>
  </si>
  <si>
    <t>25321514000</t>
  </si>
  <si>
    <t>25321515000</t>
  </si>
  <si>
    <t>25321516000</t>
  </si>
  <si>
    <t>25321517000</t>
  </si>
  <si>
    <t>25321518000</t>
  </si>
  <si>
    <t>25321519000</t>
  </si>
  <si>
    <t>25321520000</t>
  </si>
  <si>
    <t>25321521000</t>
  </si>
  <si>
    <t>25321522000</t>
  </si>
  <si>
    <t>25321523000</t>
  </si>
  <si>
    <t>25321524000</t>
  </si>
  <si>
    <t>25321525000</t>
  </si>
  <si>
    <t>25321526000</t>
  </si>
  <si>
    <t>25321527000</t>
  </si>
  <si>
    <t>25321528000</t>
  </si>
  <si>
    <t>25321529000</t>
  </si>
  <si>
    <t>25321530000</t>
  </si>
  <si>
    <t>25321531000</t>
  </si>
  <si>
    <t>25321532000</t>
  </si>
  <si>
    <t>25321533000</t>
  </si>
  <si>
    <t>25321534000</t>
  </si>
  <si>
    <t>25321535000</t>
  </si>
  <si>
    <t>25321536000</t>
  </si>
  <si>
    <t>25321537000</t>
  </si>
  <si>
    <t>25321538000</t>
  </si>
  <si>
    <t>25321539000</t>
  </si>
  <si>
    <t>25321540000</t>
  </si>
  <si>
    <t>25321541000</t>
  </si>
  <si>
    <t>25321542000</t>
  </si>
  <si>
    <t>25321401000</t>
  </si>
  <si>
    <t>25321402000</t>
  </si>
  <si>
    <t>25321403000</t>
  </si>
  <si>
    <t>25321404000</t>
  </si>
  <si>
    <t>25321400000</t>
  </si>
  <si>
    <t>25321500000</t>
  </si>
  <si>
    <t>Зведений бюджет сіл Чернігівського р-ну</t>
  </si>
  <si>
    <t>Зведений бюджет селищ Чернігівського р-ну</t>
  </si>
  <si>
    <t>с. Андріївка</t>
  </si>
  <si>
    <t>с. Анисів</t>
  </si>
  <si>
    <t>с. Боровики</t>
  </si>
  <si>
    <t>с. Боромики</t>
  </si>
  <si>
    <t>с. Буди</t>
  </si>
  <si>
    <t>с. Ведильці</t>
  </si>
  <si>
    <t>с. Дніпровське</t>
  </si>
  <si>
    <t>с. Довжик</t>
  </si>
  <si>
    <t>с. Жеведь</t>
  </si>
  <si>
    <t>с. Жукотки</t>
  </si>
  <si>
    <t>с. Іванівка</t>
  </si>
  <si>
    <t>с. Кархівка</t>
  </si>
  <si>
    <t>с. Киїнка</t>
  </si>
  <si>
    <t>с. Киселівка</t>
  </si>
  <si>
    <t>с. Ковпита</t>
  </si>
  <si>
    <t>с. Красне</t>
  </si>
  <si>
    <t>с. Кувечичі</t>
  </si>
  <si>
    <t>с. Ладинка</t>
  </si>
  <si>
    <t>с. Левковичі</t>
  </si>
  <si>
    <t>с. Мньов</t>
  </si>
  <si>
    <t>с. Мохнатин</t>
  </si>
  <si>
    <t>с. Новий Білоус</t>
  </si>
  <si>
    <t>с. Пакуль</t>
  </si>
  <si>
    <t>с. Петрушин</t>
  </si>
  <si>
    <t>с. Піски</t>
  </si>
  <si>
    <t>с. Пльохів</t>
  </si>
  <si>
    <t>с. Радянська Слобода</t>
  </si>
  <si>
    <t>с. Редьківка</t>
  </si>
  <si>
    <t>с. Роїще</t>
  </si>
  <si>
    <t>с. Рудка</t>
  </si>
  <si>
    <t>с. Серединка</t>
  </si>
  <si>
    <t>с. Слабин</t>
  </si>
  <si>
    <t>с. Слобода</t>
  </si>
  <si>
    <t>с. Смолин</t>
  </si>
  <si>
    <t>с. Старий Білоус</t>
  </si>
  <si>
    <t>с. Терехівка</t>
  </si>
  <si>
    <t>с. Улянівка</t>
  </si>
  <si>
    <t>с. Халявин</t>
  </si>
  <si>
    <t>с. Хмільниця</t>
  </si>
  <si>
    <t>с. Черниш</t>
  </si>
  <si>
    <t>с. Шестовиця</t>
  </si>
  <si>
    <t>с. Шибиринівка</t>
  </si>
  <si>
    <t>смт. Гончарівське</t>
  </si>
  <si>
    <t>смт. М.-Коцюбинське</t>
  </si>
  <si>
    <t>смт. Олишівка</t>
  </si>
  <si>
    <t>смт. Седнів</t>
  </si>
  <si>
    <t>Обласний бюджет</t>
  </si>
  <si>
    <t>Кошти, що надходять до районного бюджету з сільських, селищних бюджетів</t>
  </si>
  <si>
    <t>Дотації вирівнювання , з державного бюджету місцевим бюджетам</t>
  </si>
  <si>
    <t xml:space="preserve"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</si>
  <si>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</si>
  <si>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</t>
  </si>
  <si>
    <t>Спеціальний фонд</t>
  </si>
  <si>
    <t>Всього по загальному фонду</t>
  </si>
  <si>
    <t>Всього по спеціальному фонду</t>
  </si>
  <si>
    <t xml:space="preserve">до рішення Чернігівської районної ради </t>
  </si>
  <si>
    <t>ВСЬОГО</t>
  </si>
  <si>
    <t>Перелік бюджетів від яких отримуються надходження (або до яких перераховуються кошти)</t>
  </si>
  <si>
    <t xml:space="preserve">Начальник фінансового управління </t>
  </si>
  <si>
    <t>Чернігівської райдержадміністрації</t>
  </si>
  <si>
    <t>Субвенція з державного бюджету місцевим бюджетам на будівництво, реконструкцію, ремот та утримання вулиць і доріг комунальної власності у населених пунктах</t>
  </si>
  <si>
    <t>Субвенція з державного бюджету місцевим бюджетам на бідівництво, реконструкцію, ремонт та утримання вулиць і доріг комунальної власності у населених пунктах</t>
  </si>
  <si>
    <t>Л.І. Потапенко</t>
  </si>
  <si>
    <t>Інші додаткові дотації</t>
  </si>
  <si>
    <t>Субвенція з державного бюджету  місцевим бюджетам на надання пільг з послуг зв'язку,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нечистот), на компенсацію втрати частини доходів у зв'язку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</t>
  </si>
  <si>
    <t>інша субвенція на забезпечння централізованих заходів з лікування хворих на цукровий та нецукровий діабет</t>
  </si>
  <si>
    <t>інша субвенція на надання пільг на медичне обслуговування громадян, які постраждали внаслідок Чорнобильської катастрофи (придбання ліків за пільговими рецептами та пільгове зубопротезування)</t>
  </si>
  <si>
    <t>інша субвенція на покращення надання соціальних послуг найуразливішим верствам населення</t>
  </si>
  <si>
    <t>інша субвенція на поховання учасників бойових дій і інвалідів війни</t>
  </si>
  <si>
    <t>інша субвенція на фінансування заходів програми передачі нетелей багатодітним сім"ям, які проживають у сільській місцевості Чернігівської області</t>
  </si>
  <si>
    <t>"Про районний бюджет на 2014 рік"</t>
  </si>
  <si>
    <t>Показники міжбюджетних трансфертів між районним бюджетом та іншими бюджетами на 2014 рік</t>
  </si>
  <si>
    <t>Субвенція на проведення видатків місцевих бюджетів, що враховуються при визначенні обсягу міжбюджетних трансфертів </t>
  </si>
  <si>
    <t>інша субвенція на фінансування заходів програми передачі нетелей багатодітним сім'ям, які проживають у сільській місцевості Чернігівської області</t>
  </si>
  <si>
    <t xml:space="preserve">інша субвенція на фінансування заходів програми "Місцевий розвиток, орієнтований на громаду - ІІ фаза" у Чернігівській області </t>
  </si>
  <si>
    <t>Про внесення змін до рішення</t>
  </si>
  <si>
    <t>від 31 січня 2014 року</t>
  </si>
  <si>
    <t>інша субвенція з сільських та селищних рад</t>
  </si>
  <si>
    <t>11 квітня 2014 року</t>
  </si>
</sst>
</file>

<file path=xl/styles.xml><?xml version="1.0" encoding="utf-8"?>
<styleSheet xmlns="http://schemas.openxmlformats.org/spreadsheetml/2006/main">
  <numFmts count="3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"/>
    <numFmt numFmtId="178" formatCode="#,##0.0"/>
    <numFmt numFmtId="179" formatCode="#,##0.000"/>
    <numFmt numFmtId="180" formatCode="0.0000"/>
    <numFmt numFmtId="181" formatCode="0.00000"/>
    <numFmt numFmtId="182" formatCode="0.000000"/>
    <numFmt numFmtId="183" formatCode="0.0000000"/>
    <numFmt numFmtId="184" formatCode="0.00000000"/>
    <numFmt numFmtId="185" formatCode="0.000000000"/>
  </numFmts>
  <fonts count="15">
    <font>
      <sz val="10"/>
      <name val="Arial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0"/>
      <name val="Helv"/>
      <family val="0"/>
    </font>
    <font>
      <sz val="10"/>
      <color indexed="8"/>
      <name val="MS Sans Serif"/>
      <family val="0"/>
    </font>
    <font>
      <sz val="10"/>
      <name val="Arial Cyr"/>
      <family val="0"/>
    </font>
    <font>
      <b/>
      <sz val="14"/>
      <name val="Times New Roman"/>
      <family val="1"/>
    </font>
    <font>
      <i/>
      <sz val="12"/>
      <name val="Times New Roman"/>
      <family val="1"/>
    </font>
    <font>
      <sz val="1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4">
    <xf numFmtId="0" fontId="9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44" fontId="11" fillId="0" borderId="0" applyFont="0" applyFill="0" applyBorder="0" applyAlignment="0" applyProtection="0"/>
    <xf numFmtId="42" fontId="11" fillId="0" borderId="0" applyFont="0" applyFill="0" applyBorder="0" applyAlignment="0" applyProtection="0"/>
    <xf numFmtId="0" fontId="10" fillId="0" borderId="0">
      <alignment/>
      <protection/>
    </xf>
    <xf numFmtId="0" fontId="5" fillId="0" borderId="0" applyNumberFormat="0" applyFill="0" applyBorder="0" applyAlignment="0" applyProtection="0"/>
    <xf numFmtId="9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1" fontId="11" fillId="0" borderId="0" applyFont="0" applyFill="0" applyBorder="0" applyAlignment="0" applyProtection="0"/>
  </cellStyleXfs>
  <cellXfs count="98"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1" xfId="0" applyNumberFormat="1" applyFont="1" applyFill="1" applyBorder="1" applyAlignment="1" applyProtection="1">
      <alignment horizontal="center" vertical="center" wrapText="1"/>
      <protection/>
    </xf>
    <xf numFmtId="0" fontId="1" fillId="0" borderId="1" xfId="0" applyNumberFormat="1" applyFont="1" applyFill="1" applyBorder="1" applyAlignment="1" applyProtection="1">
      <alignment horizontal="center" vertical="center"/>
      <protection/>
    </xf>
    <xf numFmtId="0" fontId="3" fillId="0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1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8" fillId="0" borderId="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 applyProtection="1">
      <alignment vertical="top" wrapText="1"/>
      <protection locked="0"/>
    </xf>
    <xf numFmtId="0" fontId="6" fillId="0" borderId="0" xfId="0" applyFont="1" applyFill="1" applyAlignment="1" applyProtection="1">
      <alignment horizontal="left" vertical="top" wrapText="1"/>
      <protection locked="0"/>
    </xf>
    <xf numFmtId="0" fontId="7" fillId="0" borderId="1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" xfId="0" applyNumberFormat="1" applyFont="1" applyFill="1" applyBorder="1" applyAlignment="1" applyProtection="1">
      <alignment vertical="center" wrapText="1"/>
      <protection/>
    </xf>
    <xf numFmtId="0" fontId="3" fillId="0" borderId="1" xfId="0" applyNumberFormat="1" applyFont="1" applyFill="1" applyBorder="1" applyAlignment="1" applyProtection="1">
      <alignment horizontal="left" vertical="center"/>
      <protection/>
    </xf>
    <xf numFmtId="0" fontId="3" fillId="0" borderId="1" xfId="15" applyFont="1" applyFill="1" applyBorder="1" applyAlignment="1">
      <alignment wrapText="1"/>
      <protection/>
    </xf>
    <xf numFmtId="4" fontId="1" fillId="0" borderId="0" xfId="0" applyNumberFormat="1" applyFont="1" applyFill="1" applyBorder="1" applyAlignment="1" applyProtection="1">
      <alignment vertical="center"/>
      <protection/>
    </xf>
    <xf numFmtId="0" fontId="7" fillId="0" borderId="1" xfId="0" applyNumberFormat="1" applyFont="1" applyFill="1" applyBorder="1" applyAlignment="1" applyProtection="1">
      <alignment vertical="center" wrapText="1"/>
      <protection/>
    </xf>
    <xf numFmtId="0" fontId="3" fillId="0" borderId="3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2" fontId="2" fillId="0" borderId="1" xfId="0" applyNumberFormat="1" applyFont="1" applyFill="1" applyBorder="1" applyAlignment="1">
      <alignment horizontal="center"/>
    </xf>
    <xf numFmtId="1" fontId="2" fillId="0" borderId="1" xfId="0" applyNumberFormat="1" applyFont="1" applyFill="1" applyBorder="1" applyAlignment="1" applyProtection="1">
      <alignment horizontal="center" vertical="center"/>
      <protection/>
    </xf>
    <xf numFmtId="0" fontId="2" fillId="0" borderId="1" xfId="0" applyNumberFormat="1" applyFont="1" applyFill="1" applyBorder="1" applyAlignment="1" applyProtection="1">
      <alignment horizontal="center" vertical="center"/>
      <protection/>
    </xf>
    <xf numFmtId="4" fontId="12" fillId="0" borderId="1" xfId="0" applyNumberFormat="1" applyFont="1" applyFill="1" applyBorder="1" applyAlignment="1" applyProtection="1">
      <alignment horizontal="center" vertical="center"/>
      <protection/>
    </xf>
    <xf numFmtId="1" fontId="12" fillId="0" borderId="1" xfId="0" applyNumberFormat="1" applyFont="1" applyFill="1" applyBorder="1" applyAlignment="1" applyProtection="1">
      <alignment horizontal="center" vertical="center"/>
      <protection/>
    </xf>
    <xf numFmtId="0" fontId="12" fillId="0" borderId="1" xfId="0" applyNumberFormat="1" applyFont="1" applyFill="1" applyBorder="1" applyAlignment="1" applyProtection="1">
      <alignment horizontal="center" vertical="center"/>
      <protection/>
    </xf>
    <xf numFmtId="3" fontId="12" fillId="0" borderId="1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>
      <alignment/>
    </xf>
    <xf numFmtId="1" fontId="2" fillId="0" borderId="1" xfId="0" applyNumberFormat="1" applyFont="1" applyFill="1" applyBorder="1" applyAlignment="1">
      <alignment horizontal="center"/>
    </xf>
    <xf numFmtId="0" fontId="12" fillId="0" borderId="0" xfId="0" applyFont="1" applyFill="1" applyAlignment="1">
      <alignment horizontal="left"/>
    </xf>
    <xf numFmtId="0" fontId="12" fillId="0" borderId="0" xfId="0" applyFont="1" applyFill="1" applyAlignment="1">
      <alignment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>
      <alignment wrapText="1"/>
    </xf>
    <xf numFmtId="0" fontId="6" fillId="0" borderId="0" xfId="0" applyFont="1" applyFill="1" applyAlignment="1" applyProtection="1">
      <alignment vertical="top" wrapText="1"/>
      <protection locked="0"/>
    </xf>
    <xf numFmtId="0" fontId="3" fillId="0" borderId="0" xfId="0" applyNumberFormat="1" applyFont="1" applyFill="1" applyBorder="1" applyAlignment="1" applyProtection="1">
      <alignment horizontal="right" vertical="center"/>
      <protection/>
    </xf>
    <xf numFmtId="1" fontId="12" fillId="2" borderId="1" xfId="0" applyNumberFormat="1" applyFont="1" applyFill="1" applyBorder="1" applyAlignment="1" applyProtection="1">
      <alignment horizontal="center" vertical="center"/>
      <protection/>
    </xf>
    <xf numFmtId="1" fontId="1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1" xfId="0" applyNumberFormat="1" applyFont="1" applyFill="1" applyBorder="1" applyAlignment="1" applyProtection="1">
      <alignment horizontal="center" vertical="center" wrapText="1"/>
      <protection/>
    </xf>
    <xf numFmtId="2" fontId="1" fillId="0" borderId="0" xfId="0" applyNumberFormat="1" applyFont="1" applyFill="1" applyBorder="1" applyAlignment="1" applyProtection="1">
      <alignment horizontal="center" vertical="center"/>
      <protection/>
    </xf>
    <xf numFmtId="3" fontId="8" fillId="0" borderId="1" xfId="0" applyNumberFormat="1" applyFont="1" applyFill="1" applyBorder="1" applyAlignment="1" applyProtection="1">
      <alignment horizontal="center" vertical="center"/>
      <protection/>
    </xf>
    <xf numFmtId="2" fontId="8" fillId="0" borderId="1" xfId="0" applyNumberFormat="1" applyFont="1" applyFill="1" applyBorder="1" applyAlignment="1">
      <alignment horizontal="center"/>
    </xf>
    <xf numFmtId="0" fontId="8" fillId="0" borderId="1" xfId="0" applyNumberFormat="1" applyFont="1" applyFill="1" applyBorder="1" applyAlignment="1" applyProtection="1">
      <alignment horizontal="center" vertical="center"/>
      <protection/>
    </xf>
    <xf numFmtId="2" fontId="8" fillId="0" borderId="1" xfId="0" applyNumberFormat="1" applyFont="1" applyFill="1" applyBorder="1" applyAlignment="1" applyProtection="1">
      <alignment horizontal="center" vertical="center"/>
      <protection/>
    </xf>
    <xf numFmtId="0" fontId="7" fillId="0" borderId="4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/>
    </xf>
    <xf numFmtId="1" fontId="12" fillId="2" borderId="1" xfId="0" applyNumberFormat="1" applyFont="1" applyFill="1" applyBorder="1" applyAlignment="1">
      <alignment horizontal="center"/>
    </xf>
    <xf numFmtId="3" fontId="12" fillId="2" borderId="1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 horizontal="left" vertical="center"/>
      <protection/>
    </xf>
    <xf numFmtId="0" fontId="1" fillId="0" borderId="1" xfId="19" applyFont="1" applyFill="1" applyBorder="1" applyAlignment="1" applyProtection="1">
      <alignment vertical="center"/>
      <protection locked="0"/>
    </xf>
    <xf numFmtId="0" fontId="3" fillId="0" borderId="1" xfId="19" applyFont="1" applyFill="1" applyBorder="1" applyAlignment="1" applyProtection="1">
      <alignment horizontal="left" vertical="center"/>
      <protection locked="0"/>
    </xf>
    <xf numFmtId="0" fontId="3" fillId="0" borderId="1" xfId="19" applyFont="1" applyFill="1" applyBorder="1" applyAlignment="1" applyProtection="1">
      <alignment vertical="center" wrapText="1"/>
      <protection locked="0"/>
    </xf>
    <xf numFmtId="0" fontId="7" fillId="0" borderId="1" xfId="19" applyFont="1" applyFill="1" applyBorder="1" applyAlignment="1" applyProtection="1">
      <alignment horizontal="left" vertical="center"/>
      <protection locked="0"/>
    </xf>
    <xf numFmtId="4" fontId="7" fillId="0" borderId="0" xfId="0" applyNumberFormat="1" applyFont="1" applyFill="1" applyBorder="1" applyAlignment="1" applyProtection="1">
      <alignment vertical="center"/>
      <protection/>
    </xf>
    <xf numFmtId="0" fontId="12" fillId="0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1" xfId="0" applyNumberFormat="1" applyFont="1" applyFill="1" applyBorder="1" applyAlignment="1" applyProtection="1">
      <alignment horizontal="center" vertical="center" wrapText="1"/>
      <protection/>
    </xf>
    <xf numFmtId="0" fontId="1" fillId="0" borderId="4" xfId="0" applyNumberFormat="1" applyFont="1" applyFill="1" applyBorder="1" applyAlignment="1" applyProtection="1">
      <alignment horizontal="center" vertical="center" wrapText="1"/>
      <protection/>
    </xf>
    <xf numFmtId="0" fontId="1" fillId="0" borderId="5" xfId="0" applyNumberFormat="1" applyFont="1" applyFill="1" applyBorder="1" applyAlignment="1" applyProtection="1">
      <alignment horizontal="center" vertical="center" wrapText="1"/>
      <protection/>
    </xf>
    <xf numFmtId="0" fontId="1" fillId="0" borderId="3" xfId="0" applyNumberFormat="1" applyFont="1" applyFill="1" applyBorder="1" applyAlignment="1" applyProtection="1">
      <alignment horizontal="center" vertical="center" wrapText="1"/>
      <protection/>
    </xf>
    <xf numFmtId="0" fontId="1" fillId="0" borderId="1" xfId="0" applyNumberFormat="1" applyFont="1" applyFill="1" applyBorder="1" applyAlignment="1" applyProtection="1">
      <alignment horizontal="center" vertical="center" wrapText="1"/>
      <protection/>
    </xf>
    <xf numFmtId="0" fontId="1" fillId="0" borderId="1" xfId="0" applyNumberFormat="1" applyFont="1" applyFill="1" applyBorder="1" applyAlignment="1" applyProtection="1">
      <alignment horizontal="center" vertical="center"/>
      <protection/>
    </xf>
    <xf numFmtId="0" fontId="7" fillId="0" borderId="6" xfId="0" applyNumberFormat="1" applyFont="1" applyFill="1" applyBorder="1" applyAlignment="1" applyProtection="1">
      <alignment horizontal="center" vertical="center" wrapText="1"/>
      <protection/>
    </xf>
    <xf numFmtId="0" fontId="7" fillId="0" borderId="7" xfId="0" applyNumberFormat="1" applyFont="1" applyFill="1" applyBorder="1" applyAlignment="1" applyProtection="1">
      <alignment horizontal="center" vertical="center" wrapText="1"/>
      <protection/>
    </xf>
    <xf numFmtId="0" fontId="7" fillId="0" borderId="8" xfId="0" applyNumberFormat="1" applyFont="1" applyFill="1" applyBorder="1" applyAlignment="1" applyProtection="1">
      <alignment horizontal="center" vertical="center" wrapText="1"/>
      <protection/>
    </xf>
    <xf numFmtId="0" fontId="3" fillId="0" borderId="4" xfId="0" applyNumberFormat="1" applyFont="1" applyFill="1" applyBorder="1" applyAlignment="1" applyProtection="1">
      <alignment horizontal="center" vertical="center"/>
      <protection/>
    </xf>
    <xf numFmtId="0" fontId="3" fillId="0" borderId="5" xfId="0" applyNumberFormat="1" applyFont="1" applyFill="1" applyBorder="1" applyAlignment="1" applyProtection="1">
      <alignment horizontal="center" vertical="center"/>
      <protection/>
    </xf>
    <xf numFmtId="0" fontId="3" fillId="0" borderId="3" xfId="0" applyNumberFormat="1" applyFont="1" applyFill="1" applyBorder="1" applyAlignment="1" applyProtection="1">
      <alignment horizontal="center" vertical="center"/>
      <protection/>
    </xf>
    <xf numFmtId="0" fontId="7" fillId="0" borderId="5" xfId="0" applyNumberFormat="1" applyFont="1" applyFill="1" applyBorder="1" applyAlignment="1" applyProtection="1">
      <alignment horizontal="center" vertical="center"/>
      <protection/>
    </xf>
    <xf numFmtId="0" fontId="7" fillId="0" borderId="3" xfId="0" applyNumberFormat="1" applyFont="1" applyFill="1" applyBorder="1" applyAlignment="1" applyProtection="1">
      <alignment horizontal="center" vertical="center"/>
      <protection/>
    </xf>
    <xf numFmtId="0" fontId="6" fillId="0" borderId="1" xfId="0" applyNumberFormat="1" applyFont="1" applyFill="1" applyBorder="1" applyAlignment="1" applyProtection="1">
      <alignment horizontal="center" vertical="center"/>
      <protection/>
    </xf>
    <xf numFmtId="0" fontId="1" fillId="0" borderId="9" xfId="0" applyNumberFormat="1" applyFont="1" applyFill="1" applyBorder="1" applyAlignment="1" applyProtection="1">
      <alignment horizontal="center" vertical="center" wrapText="1"/>
      <protection/>
    </xf>
    <xf numFmtId="0" fontId="1" fillId="0" borderId="2" xfId="0" applyNumberFormat="1" applyFont="1" applyFill="1" applyBorder="1" applyAlignment="1" applyProtection="1">
      <alignment horizontal="center" vertical="center" wrapText="1"/>
      <protection/>
    </xf>
    <xf numFmtId="0" fontId="12" fillId="0" borderId="9" xfId="0" applyNumberFormat="1" applyFont="1" applyFill="1" applyBorder="1" applyAlignment="1" applyProtection="1">
      <alignment horizontal="center" vertical="center" wrapText="1"/>
      <protection/>
    </xf>
    <xf numFmtId="0" fontId="7" fillId="0" borderId="4" xfId="0" applyNumberFormat="1" applyFont="1" applyFill="1" applyBorder="1" applyAlignment="1" applyProtection="1">
      <alignment horizontal="center" vertical="center"/>
      <protection/>
    </xf>
    <xf numFmtId="0" fontId="7" fillId="0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11" xfId="0" applyNumberFormat="1" applyFont="1" applyFill="1" applyBorder="1" applyAlignment="1" applyProtection="1">
      <alignment horizontal="center" vertical="center"/>
      <protection/>
    </xf>
    <xf numFmtId="0" fontId="7" fillId="0" borderId="6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13" xfId="0" applyNumberFormat="1" applyFont="1" applyFill="1" applyBorder="1" applyAlignment="1" applyProtection="1">
      <alignment horizontal="center" vertical="center" wrapText="1"/>
      <protection/>
    </xf>
    <xf numFmtId="0" fontId="7" fillId="0" borderId="9" xfId="0" applyNumberFormat="1" applyFont="1" applyFill="1" applyBorder="1" applyAlignment="1" applyProtection="1">
      <alignment horizontal="center" vertical="center" wrapText="1"/>
      <protection/>
    </xf>
    <xf numFmtId="0" fontId="7" fillId="0" borderId="14" xfId="0" applyNumberFormat="1" applyFont="1" applyFill="1" applyBorder="1" applyAlignment="1" applyProtection="1">
      <alignment horizontal="center" vertical="center" wrapText="1"/>
      <protection/>
    </xf>
    <xf numFmtId="0" fontId="7" fillId="0" borderId="2" xfId="0" applyNumberFormat="1" applyFont="1" applyFill="1" applyBorder="1" applyAlignment="1" applyProtection="1">
      <alignment horizontal="center" vertical="center" wrapText="1"/>
      <protection/>
    </xf>
    <xf numFmtId="0" fontId="7" fillId="0" borderId="4" xfId="0" applyNumberFormat="1" applyFont="1" applyFill="1" applyBorder="1" applyAlignment="1" applyProtection="1">
      <alignment horizontal="center" vertical="center" wrapText="1"/>
      <protection/>
    </xf>
    <xf numFmtId="0" fontId="7" fillId="0" borderId="5" xfId="0" applyNumberFormat="1" applyFont="1" applyFill="1" applyBorder="1" applyAlignment="1" applyProtection="1">
      <alignment horizontal="center" vertical="center" wrapText="1"/>
      <protection/>
    </xf>
    <xf numFmtId="0" fontId="7" fillId="0" borderId="3" xfId="0" applyNumberFormat="1" applyFont="1" applyFill="1" applyBorder="1" applyAlignment="1" applyProtection="1">
      <alignment horizontal="center" vertical="center" wrapText="1"/>
      <protection/>
    </xf>
  </cellXfs>
  <cellStyles count="10">
    <cellStyle name="Normal" xfId="0"/>
    <cellStyle name="Normal_Доходи" xfId="15"/>
    <cellStyle name="Hyperlink" xfId="16"/>
    <cellStyle name="Currency" xfId="17"/>
    <cellStyle name="Currency [0]" xfId="18"/>
    <cellStyle name="Обычный_~_T8E" xfId="19"/>
    <cellStyle name="Followed Hyperlink" xfId="20"/>
    <cellStyle name="Percent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80"/>
  <sheetViews>
    <sheetView tabSelected="1" view="pageBreakPreview" zoomScale="60" zoomScaleNormal="75" workbookViewId="0" topLeftCell="A10">
      <pane xSplit="2" ySplit="5" topLeftCell="J51" activePane="bottomRight" state="frozen"/>
      <selection pane="topLeft" activeCell="A10" sqref="A10"/>
      <selection pane="topRight" activeCell="C10" sqref="C10"/>
      <selection pane="bottomLeft" activeCell="A15" sqref="A15"/>
      <selection pane="bottomRight" activeCell="Q73" sqref="Q73"/>
    </sheetView>
  </sheetViews>
  <sheetFormatPr defaultColWidth="9.140625" defaultRowHeight="12.75"/>
  <cols>
    <col min="1" max="1" width="17.140625" style="7" customWidth="1"/>
    <col min="2" max="2" width="23.140625" style="8" customWidth="1"/>
    <col min="3" max="3" width="16.00390625" style="7" customWidth="1"/>
    <col min="4" max="4" width="17.00390625" style="7" customWidth="1"/>
    <col min="5" max="5" width="20.00390625" style="7" customWidth="1"/>
    <col min="6" max="6" width="11.57421875" style="7" customWidth="1"/>
    <col min="7" max="7" width="12.421875" style="7" customWidth="1"/>
    <col min="8" max="8" width="16.8515625" style="10" customWidth="1"/>
    <col min="9" max="9" width="19.28125" style="7" customWidth="1"/>
    <col min="10" max="10" width="19.8515625" style="10" customWidth="1"/>
    <col min="11" max="11" width="15.421875" style="12" customWidth="1"/>
    <col min="12" max="12" width="15.28125" style="7" customWidth="1"/>
    <col min="13" max="13" width="14.421875" style="7" customWidth="1"/>
    <col min="14" max="14" width="17.00390625" style="7" customWidth="1"/>
    <col min="15" max="15" width="1.1484375" style="7" hidden="1" customWidth="1"/>
    <col min="16" max="16" width="18.57421875" style="7" customWidth="1"/>
    <col min="17" max="17" width="27.8515625" style="7" customWidth="1"/>
    <col min="18" max="18" width="48.421875" style="7" customWidth="1"/>
    <col min="19" max="19" width="20.421875" style="7" customWidth="1"/>
    <col min="20" max="20" width="14.00390625" style="7" customWidth="1"/>
    <col min="21" max="21" width="25.421875" style="7" customWidth="1"/>
    <col min="22" max="22" width="18.421875" style="7" customWidth="1"/>
    <col min="23" max="23" width="15.8515625" style="7" customWidth="1"/>
    <col min="24" max="24" width="20.421875" style="7" customWidth="1"/>
    <col min="25" max="28" width="14.28125" style="7" customWidth="1"/>
    <col min="29" max="29" width="37.00390625" style="7" customWidth="1"/>
    <col min="30" max="30" width="18.28125" style="7" customWidth="1"/>
    <col min="31" max="31" width="32.140625" style="7" customWidth="1"/>
    <col min="32" max="32" width="25.7109375" style="7" customWidth="1"/>
    <col min="33" max="33" width="16.28125" style="7" customWidth="1"/>
    <col min="34" max="34" width="22.7109375" style="12" customWidth="1"/>
    <col min="35" max="35" width="27.7109375" style="8" customWidth="1"/>
    <col min="36" max="16384" width="9.140625" style="8" customWidth="1"/>
  </cols>
  <sheetData>
    <row r="1" spans="1:34" s="6" customFormat="1" ht="29.25" customHeight="1">
      <c r="A1" s="57"/>
      <c r="C1" s="5"/>
      <c r="E1" s="36" t="s">
        <v>12</v>
      </c>
      <c r="F1" s="36"/>
      <c r="G1" s="36"/>
      <c r="H1" s="39"/>
      <c r="I1" s="36"/>
      <c r="K1" s="40"/>
      <c r="L1" s="18"/>
      <c r="M1" s="19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36"/>
      <c r="AG1" s="5"/>
      <c r="AH1" s="12"/>
    </row>
    <row r="2" spans="1:34" s="6" customFormat="1" ht="17.25" customHeight="1">
      <c r="A2" s="5"/>
      <c r="C2" s="5"/>
      <c r="E2" s="36" t="s">
        <v>118</v>
      </c>
      <c r="F2" s="36"/>
      <c r="G2" s="36"/>
      <c r="H2" s="39"/>
      <c r="I2" s="36"/>
      <c r="K2" s="41"/>
      <c r="L2" s="18"/>
      <c r="M2" s="19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36"/>
      <c r="AG2" s="5"/>
      <c r="AH2" s="12"/>
    </row>
    <row r="3" spans="1:34" s="6" customFormat="1" ht="17.25" customHeight="1">
      <c r="A3" s="5"/>
      <c r="C3" s="5"/>
      <c r="E3" s="36" t="s">
        <v>141</v>
      </c>
      <c r="F3" s="36"/>
      <c r="G3" s="36"/>
      <c r="H3" s="39"/>
      <c r="I3" s="36"/>
      <c r="K3" s="42"/>
      <c r="L3" s="15"/>
      <c r="M3" s="14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36"/>
      <c r="AG3" s="5"/>
      <c r="AH3" s="12"/>
    </row>
    <row r="4" spans="1:34" s="6" customFormat="1" ht="18" customHeight="1">
      <c r="A4" s="5"/>
      <c r="C4" s="5"/>
      <c r="E4" s="54" t="s">
        <v>138</v>
      </c>
      <c r="F4" s="54"/>
      <c r="G4" s="54"/>
      <c r="H4" s="39"/>
      <c r="I4" s="53"/>
      <c r="K4" s="42"/>
      <c r="L4" s="15"/>
      <c r="M4" s="14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4"/>
      <c r="AG4" s="5"/>
      <c r="AH4" s="12"/>
    </row>
    <row r="5" spans="1:34" s="6" customFormat="1" ht="15.75" customHeight="1">
      <c r="A5" s="5"/>
      <c r="C5" s="5"/>
      <c r="E5" s="36" t="s">
        <v>139</v>
      </c>
      <c r="F5" s="36"/>
      <c r="G5" s="36"/>
      <c r="H5" s="39"/>
      <c r="I5" s="36"/>
      <c r="K5" s="42"/>
      <c r="L5" s="15"/>
      <c r="M5" s="14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36"/>
      <c r="AG5" s="5"/>
      <c r="AH5" s="12"/>
    </row>
    <row r="6" spans="1:34" s="6" customFormat="1" ht="15.75" customHeight="1">
      <c r="A6" s="5"/>
      <c r="C6" s="5"/>
      <c r="E6" s="36" t="s">
        <v>133</v>
      </c>
      <c r="F6" s="36"/>
      <c r="G6" s="36"/>
      <c r="H6" s="39"/>
      <c r="I6" s="36"/>
      <c r="K6" s="42"/>
      <c r="L6" s="15"/>
      <c r="M6" s="14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36"/>
      <c r="AG6" s="5"/>
      <c r="AH6" s="12"/>
    </row>
    <row r="7" spans="1:34" s="6" customFormat="1" ht="15.75" customHeight="1">
      <c r="A7" s="5"/>
      <c r="C7" s="5"/>
      <c r="E7" s="36"/>
      <c r="F7" s="36"/>
      <c r="G7" s="36"/>
      <c r="H7" s="39"/>
      <c r="I7" s="36"/>
      <c r="K7" s="42"/>
      <c r="L7" s="15"/>
      <c r="M7" s="14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36"/>
      <c r="AG7" s="5"/>
      <c r="AH7" s="12"/>
    </row>
    <row r="8" spans="1:34" s="6" customFormat="1" ht="23.25" customHeight="1">
      <c r="A8" s="5"/>
      <c r="C8" s="87" t="s">
        <v>134</v>
      </c>
      <c r="D8" s="87"/>
      <c r="E8" s="87"/>
      <c r="F8" s="87"/>
      <c r="G8" s="87"/>
      <c r="H8" s="87"/>
      <c r="I8" s="17"/>
      <c r="J8" s="28"/>
      <c r="K8" s="17"/>
      <c r="L8" s="17"/>
      <c r="M8" s="17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12"/>
    </row>
    <row r="9" spans="8:34" ht="20.25">
      <c r="H9" s="43" t="s">
        <v>4</v>
      </c>
      <c r="K9" s="43"/>
      <c r="AH9" s="13"/>
    </row>
    <row r="10" spans="1:34" s="20" customFormat="1" ht="29.25" customHeight="1">
      <c r="A10" s="68" t="s">
        <v>7</v>
      </c>
      <c r="B10" s="68" t="s">
        <v>120</v>
      </c>
      <c r="C10" s="82" t="s">
        <v>8</v>
      </c>
      <c r="D10" s="76"/>
      <c r="E10" s="76"/>
      <c r="F10" s="76"/>
      <c r="G10" s="76"/>
      <c r="H10" s="76"/>
      <c r="I10" s="76"/>
      <c r="J10" s="77"/>
      <c r="K10" s="78" t="s">
        <v>1</v>
      </c>
      <c r="L10" s="82" t="s">
        <v>9</v>
      </c>
      <c r="M10" s="76"/>
      <c r="N10" s="76"/>
      <c r="O10" s="76"/>
      <c r="P10" s="76"/>
      <c r="Q10" s="76"/>
      <c r="R10" s="76"/>
      <c r="S10" s="76"/>
      <c r="T10" s="76" t="s">
        <v>9</v>
      </c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7"/>
      <c r="AH10" s="88" t="s">
        <v>1</v>
      </c>
    </row>
    <row r="11" spans="1:34" s="21" customFormat="1" ht="24" customHeight="1">
      <c r="A11" s="68"/>
      <c r="B11" s="68"/>
      <c r="C11" s="84" t="s">
        <v>0</v>
      </c>
      <c r="D11" s="85"/>
      <c r="E11" s="85"/>
      <c r="F11" s="85"/>
      <c r="G11" s="86"/>
      <c r="H11" s="70" t="s">
        <v>116</v>
      </c>
      <c r="I11" s="52" t="s">
        <v>115</v>
      </c>
      <c r="J11" s="83" t="s">
        <v>117</v>
      </c>
      <c r="K11" s="78"/>
      <c r="L11" s="95" t="s">
        <v>0</v>
      </c>
      <c r="M11" s="96"/>
      <c r="N11" s="96"/>
      <c r="O11" s="96"/>
      <c r="P11" s="96"/>
      <c r="Q11" s="96"/>
      <c r="R11" s="96"/>
      <c r="S11" s="96"/>
      <c r="T11" s="96" t="s">
        <v>0</v>
      </c>
      <c r="U11" s="96"/>
      <c r="V11" s="96"/>
      <c r="W11" s="96"/>
      <c r="X11" s="96"/>
      <c r="Y11" s="96"/>
      <c r="Z11" s="96"/>
      <c r="AA11" s="96"/>
      <c r="AB11" s="96"/>
      <c r="AC11" s="97"/>
      <c r="AD11" s="92" t="s">
        <v>116</v>
      </c>
      <c r="AE11" s="64" t="s">
        <v>115</v>
      </c>
      <c r="AF11" s="64"/>
      <c r="AG11" s="89" t="s">
        <v>117</v>
      </c>
      <c r="AH11" s="88"/>
    </row>
    <row r="12" spans="1:34" s="7" customFormat="1" ht="48" customHeight="1">
      <c r="A12" s="68"/>
      <c r="B12" s="68"/>
      <c r="C12" s="69" t="s">
        <v>6</v>
      </c>
      <c r="D12" s="69"/>
      <c r="E12" s="79" t="s">
        <v>135</v>
      </c>
      <c r="F12" s="68" t="s">
        <v>126</v>
      </c>
      <c r="G12" s="68" t="s">
        <v>11</v>
      </c>
      <c r="H12" s="71"/>
      <c r="I12" s="79" t="s">
        <v>124</v>
      </c>
      <c r="J12" s="83"/>
      <c r="K12" s="78"/>
      <c r="L12" s="65" t="s">
        <v>110</v>
      </c>
      <c r="M12" s="67"/>
      <c r="N12" s="79" t="s">
        <v>111</v>
      </c>
      <c r="O12" s="79" t="s">
        <v>126</v>
      </c>
      <c r="P12" s="68" t="s">
        <v>5</v>
      </c>
      <c r="Q12" s="79" t="s">
        <v>112</v>
      </c>
      <c r="R12" s="79" t="s">
        <v>127</v>
      </c>
      <c r="S12" s="79" t="s">
        <v>113</v>
      </c>
      <c r="T12" s="81" t="s">
        <v>11</v>
      </c>
      <c r="U12" s="65" t="s">
        <v>10</v>
      </c>
      <c r="V12" s="66"/>
      <c r="W12" s="66"/>
      <c r="X12" s="66"/>
      <c r="Y12" s="66"/>
      <c r="Z12" s="66"/>
      <c r="AA12" s="66"/>
      <c r="AB12" s="66"/>
      <c r="AC12" s="79" t="s">
        <v>114</v>
      </c>
      <c r="AD12" s="93"/>
      <c r="AE12" s="68" t="s">
        <v>123</v>
      </c>
      <c r="AF12" s="79" t="s">
        <v>11</v>
      </c>
      <c r="AG12" s="90"/>
      <c r="AH12" s="88"/>
    </row>
    <row r="13" spans="1:34" s="7" customFormat="1" ht="282" customHeight="1">
      <c r="A13" s="68"/>
      <c r="B13" s="68"/>
      <c r="C13" s="2" t="s">
        <v>2</v>
      </c>
      <c r="D13" s="1" t="s">
        <v>3</v>
      </c>
      <c r="E13" s="80"/>
      <c r="F13" s="68"/>
      <c r="G13" s="68"/>
      <c r="H13" s="72"/>
      <c r="I13" s="80"/>
      <c r="J13" s="83"/>
      <c r="K13" s="78"/>
      <c r="L13" s="1" t="s">
        <v>2</v>
      </c>
      <c r="M13" s="1" t="s">
        <v>3</v>
      </c>
      <c r="N13" s="80"/>
      <c r="O13" s="80"/>
      <c r="P13" s="68"/>
      <c r="Q13" s="80"/>
      <c r="R13" s="80"/>
      <c r="S13" s="80"/>
      <c r="T13" s="63"/>
      <c r="U13" s="46" t="s">
        <v>129</v>
      </c>
      <c r="V13" s="46" t="s">
        <v>128</v>
      </c>
      <c r="W13" s="46" t="s">
        <v>130</v>
      </c>
      <c r="X13" s="46" t="s">
        <v>132</v>
      </c>
      <c r="Y13" s="46" t="s">
        <v>131</v>
      </c>
      <c r="Z13" s="46" t="s">
        <v>136</v>
      </c>
      <c r="AA13" s="46" t="s">
        <v>137</v>
      </c>
      <c r="AB13" s="46" t="s">
        <v>140</v>
      </c>
      <c r="AC13" s="80"/>
      <c r="AD13" s="94"/>
      <c r="AE13" s="68"/>
      <c r="AF13" s="80"/>
      <c r="AG13" s="91"/>
      <c r="AH13" s="88"/>
    </row>
    <row r="14" spans="1:34" s="10" customFormat="1" ht="18.75" customHeight="1">
      <c r="A14" s="3"/>
      <c r="B14" s="3"/>
      <c r="C14" s="73">
        <v>250311</v>
      </c>
      <c r="D14" s="75"/>
      <c r="E14" s="27">
        <v>250352</v>
      </c>
      <c r="F14" s="27">
        <v>250315</v>
      </c>
      <c r="G14" s="27">
        <v>250380</v>
      </c>
      <c r="H14" s="27"/>
      <c r="I14" s="27">
        <v>250354</v>
      </c>
      <c r="J14" s="27"/>
      <c r="K14" s="16"/>
      <c r="L14" s="73">
        <v>41010600</v>
      </c>
      <c r="M14" s="75"/>
      <c r="N14" s="11">
        <v>41020100</v>
      </c>
      <c r="O14" s="11">
        <v>41020900</v>
      </c>
      <c r="P14" s="4">
        <v>41030600</v>
      </c>
      <c r="Q14" s="4">
        <v>41030800</v>
      </c>
      <c r="R14" s="4">
        <v>41030900</v>
      </c>
      <c r="S14" s="4">
        <v>41031000</v>
      </c>
      <c r="T14" s="73">
        <v>41035000</v>
      </c>
      <c r="U14" s="74"/>
      <c r="V14" s="74"/>
      <c r="W14" s="74"/>
      <c r="X14" s="74"/>
      <c r="Y14" s="74"/>
      <c r="Z14" s="74"/>
      <c r="AA14" s="74"/>
      <c r="AB14" s="74"/>
      <c r="AC14" s="4">
        <v>41035800</v>
      </c>
      <c r="AD14" s="4"/>
      <c r="AE14" s="4">
        <v>41034400</v>
      </c>
      <c r="AF14" s="27">
        <v>41035000</v>
      </c>
      <c r="AG14" s="4"/>
      <c r="AH14" s="16"/>
    </row>
    <row r="15" spans="1:34" ht="18" customHeight="1">
      <c r="A15" s="58" t="s">
        <v>13</v>
      </c>
      <c r="B15" s="58" t="s">
        <v>63</v>
      </c>
      <c r="C15" s="48">
        <v>79582</v>
      </c>
      <c r="D15" s="49">
        <v>0.07</v>
      </c>
      <c r="E15" s="29"/>
      <c r="F15" s="37"/>
      <c r="G15" s="37"/>
      <c r="H15" s="55">
        <f>SUM(E15,C15,F15,G15)</f>
        <v>79582</v>
      </c>
      <c r="I15" s="37">
        <v>9228</v>
      </c>
      <c r="J15" s="55">
        <f>SUM(I15)</f>
        <v>9228</v>
      </c>
      <c r="K15" s="56">
        <f>SUM(J15,H15)</f>
        <v>88810</v>
      </c>
      <c r="L15" s="48">
        <v>0</v>
      </c>
      <c r="M15" s="49">
        <v>0</v>
      </c>
      <c r="N15" s="30"/>
      <c r="O15" s="30"/>
      <c r="P15" s="30"/>
      <c r="Q15" s="30"/>
      <c r="R15" s="30"/>
      <c r="S15" s="30"/>
      <c r="T15" s="44">
        <f>SUM(U15:AB15)</f>
        <v>30000</v>
      </c>
      <c r="U15" s="30"/>
      <c r="V15" s="30"/>
      <c r="W15" s="30"/>
      <c r="X15" s="30"/>
      <c r="Y15" s="30"/>
      <c r="Z15" s="30"/>
      <c r="AA15" s="30"/>
      <c r="AB15" s="30">
        <v>30000</v>
      </c>
      <c r="AC15" s="30"/>
      <c r="AD15" s="44">
        <f>SUM(AC15,T15,S15,R15,Q15,P15,N15,L15,O15)</f>
        <v>30000</v>
      </c>
      <c r="AE15" s="30"/>
      <c r="AF15" s="29">
        <v>200000</v>
      </c>
      <c r="AG15" s="44">
        <f>SUM(AE15,AF15)</f>
        <v>200000</v>
      </c>
      <c r="AH15" s="44">
        <f>SUM(AG15,AD15)</f>
        <v>230000</v>
      </c>
    </row>
    <row r="16" spans="1:34" ht="18" customHeight="1">
      <c r="A16" s="58" t="s">
        <v>14</v>
      </c>
      <c r="B16" s="58" t="s">
        <v>64</v>
      </c>
      <c r="C16" s="48">
        <v>166247</v>
      </c>
      <c r="D16" s="49">
        <v>0.15</v>
      </c>
      <c r="E16" s="29"/>
      <c r="F16" s="37"/>
      <c r="G16" s="37">
        <v>15000</v>
      </c>
      <c r="H16" s="55">
        <f aca="true" t="shared" si="0" ref="H16:H64">SUM(E16,C16,F16,G16)</f>
        <v>181247</v>
      </c>
      <c r="I16" s="37">
        <v>28223</v>
      </c>
      <c r="J16" s="55">
        <f aca="true" t="shared" si="1" ref="J16:J64">SUM(I16)</f>
        <v>28223</v>
      </c>
      <c r="K16" s="56">
        <f aca="true" t="shared" si="2" ref="K16:K64">SUM(J16,H16)</f>
        <v>209470</v>
      </c>
      <c r="L16" s="48">
        <v>0</v>
      </c>
      <c r="M16" s="49">
        <v>0</v>
      </c>
      <c r="N16" s="30"/>
      <c r="O16" s="30"/>
      <c r="P16" s="30"/>
      <c r="Q16" s="30"/>
      <c r="R16" s="30"/>
      <c r="S16" s="30"/>
      <c r="T16" s="44">
        <f>SUM(U16:AB16)</f>
        <v>0</v>
      </c>
      <c r="U16" s="30"/>
      <c r="V16" s="30"/>
      <c r="W16" s="30"/>
      <c r="X16" s="30"/>
      <c r="Y16" s="30"/>
      <c r="Z16" s="30"/>
      <c r="AA16" s="30"/>
      <c r="AB16" s="30"/>
      <c r="AC16" s="30"/>
      <c r="AD16" s="44">
        <f>SUM(AC16,T16,S16,R16,Q16,P16,N16,L16,O16)</f>
        <v>0</v>
      </c>
      <c r="AE16" s="30"/>
      <c r="AF16" s="29"/>
      <c r="AG16" s="44">
        <f aca="true" t="shared" si="3" ref="AG16:AG64">SUM(AE16,AF16)</f>
        <v>0</v>
      </c>
      <c r="AH16" s="44">
        <f aca="true" t="shared" si="4" ref="AH16:AH64">SUM(AG16,AD16)</f>
        <v>0</v>
      </c>
    </row>
    <row r="17" spans="1:34" ht="18" customHeight="1">
      <c r="A17" s="58" t="s">
        <v>15</v>
      </c>
      <c r="B17" s="58" t="s">
        <v>65</v>
      </c>
      <c r="C17" s="48">
        <v>65647</v>
      </c>
      <c r="D17" s="49">
        <v>0.06</v>
      </c>
      <c r="E17" s="29"/>
      <c r="F17" s="37">
        <v>35000</v>
      </c>
      <c r="G17" s="37"/>
      <c r="H17" s="55">
        <f t="shared" si="0"/>
        <v>100647</v>
      </c>
      <c r="I17" s="37">
        <v>4278</v>
      </c>
      <c r="J17" s="55">
        <f t="shared" si="1"/>
        <v>4278</v>
      </c>
      <c r="K17" s="56">
        <f t="shared" si="2"/>
        <v>104925</v>
      </c>
      <c r="L17" s="48">
        <v>0</v>
      </c>
      <c r="M17" s="49">
        <v>0</v>
      </c>
      <c r="N17" s="30"/>
      <c r="O17" s="30"/>
      <c r="P17" s="30"/>
      <c r="Q17" s="30"/>
      <c r="R17" s="30"/>
      <c r="S17" s="30"/>
      <c r="T17" s="44">
        <f>SUM(U17:AB17)</f>
        <v>0</v>
      </c>
      <c r="U17" s="30"/>
      <c r="V17" s="30"/>
      <c r="W17" s="30"/>
      <c r="X17" s="30"/>
      <c r="Y17" s="30"/>
      <c r="Z17" s="30"/>
      <c r="AA17" s="30"/>
      <c r="AB17" s="30"/>
      <c r="AC17" s="30"/>
      <c r="AD17" s="44">
        <f>SUM(AC17,T17,S17,R17,Q17,P17,N17,L17,O17)</f>
        <v>0</v>
      </c>
      <c r="AE17" s="30"/>
      <c r="AF17" s="29"/>
      <c r="AG17" s="44">
        <f t="shared" si="3"/>
        <v>0</v>
      </c>
      <c r="AH17" s="44">
        <f t="shared" si="4"/>
        <v>0</v>
      </c>
    </row>
    <row r="18" spans="1:34" ht="18" customHeight="1">
      <c r="A18" s="58" t="s">
        <v>16</v>
      </c>
      <c r="B18" s="58" t="s">
        <v>66</v>
      </c>
      <c r="C18" s="48">
        <v>264490</v>
      </c>
      <c r="D18" s="49">
        <v>0.24</v>
      </c>
      <c r="E18" s="29"/>
      <c r="F18" s="37"/>
      <c r="G18" s="37"/>
      <c r="H18" s="55">
        <f t="shared" si="0"/>
        <v>264490</v>
      </c>
      <c r="I18" s="37">
        <v>15583</v>
      </c>
      <c r="J18" s="55">
        <f t="shared" si="1"/>
        <v>15583</v>
      </c>
      <c r="K18" s="56">
        <f t="shared" si="2"/>
        <v>280073</v>
      </c>
      <c r="L18" s="48">
        <v>0</v>
      </c>
      <c r="M18" s="49">
        <v>0</v>
      </c>
      <c r="N18" s="30"/>
      <c r="O18" s="30"/>
      <c r="P18" s="30"/>
      <c r="Q18" s="30"/>
      <c r="R18" s="30"/>
      <c r="S18" s="30"/>
      <c r="T18" s="44">
        <f>SUM(U18:AB18)</f>
        <v>0</v>
      </c>
      <c r="U18" s="30"/>
      <c r="V18" s="30"/>
      <c r="W18" s="30"/>
      <c r="X18" s="30"/>
      <c r="Y18" s="30"/>
      <c r="Z18" s="30"/>
      <c r="AA18" s="30"/>
      <c r="AB18" s="30"/>
      <c r="AC18" s="30"/>
      <c r="AD18" s="44">
        <f>SUM(AC18,T18,S18,R18,Q18,P18,N18,L18,O18)</f>
        <v>0</v>
      </c>
      <c r="AE18" s="30"/>
      <c r="AF18" s="29"/>
      <c r="AG18" s="44">
        <f t="shared" si="3"/>
        <v>0</v>
      </c>
      <c r="AH18" s="44">
        <f t="shared" si="4"/>
        <v>0</v>
      </c>
    </row>
    <row r="19" spans="1:34" ht="18" customHeight="1">
      <c r="A19" s="58" t="s">
        <v>17</v>
      </c>
      <c r="B19" s="58" t="s">
        <v>67</v>
      </c>
      <c r="C19" s="48">
        <v>62622</v>
      </c>
      <c r="D19" s="49">
        <v>0.06</v>
      </c>
      <c r="E19" s="29"/>
      <c r="F19" s="37">
        <v>5000</v>
      </c>
      <c r="G19" s="37"/>
      <c r="H19" s="55">
        <f t="shared" si="0"/>
        <v>67622</v>
      </c>
      <c r="I19" s="37">
        <v>2190</v>
      </c>
      <c r="J19" s="55">
        <f t="shared" si="1"/>
        <v>2190</v>
      </c>
      <c r="K19" s="56">
        <f t="shared" si="2"/>
        <v>69812</v>
      </c>
      <c r="L19" s="48">
        <v>0</v>
      </c>
      <c r="M19" s="49">
        <v>0</v>
      </c>
      <c r="N19" s="30"/>
      <c r="O19" s="30"/>
      <c r="P19" s="30"/>
      <c r="Q19" s="30"/>
      <c r="R19" s="30"/>
      <c r="S19" s="30"/>
      <c r="T19" s="44">
        <f>SUM(U19:AB19)</f>
        <v>0</v>
      </c>
      <c r="U19" s="30"/>
      <c r="V19" s="30"/>
      <c r="W19" s="30"/>
      <c r="X19" s="30"/>
      <c r="Y19" s="30"/>
      <c r="Z19" s="30"/>
      <c r="AA19" s="30"/>
      <c r="AB19" s="30"/>
      <c r="AC19" s="30"/>
      <c r="AD19" s="44">
        <f>SUM(AC19,T19,S19,R19,Q19,P19,N19,L19,O19)</f>
        <v>0</v>
      </c>
      <c r="AE19" s="30"/>
      <c r="AF19" s="29"/>
      <c r="AG19" s="44">
        <f t="shared" si="3"/>
        <v>0</v>
      </c>
      <c r="AH19" s="44">
        <f t="shared" si="4"/>
        <v>0</v>
      </c>
    </row>
    <row r="20" spans="1:34" ht="18" customHeight="1">
      <c r="A20" s="58" t="s">
        <v>18</v>
      </c>
      <c r="B20" s="58" t="s">
        <v>68</v>
      </c>
      <c r="C20" s="48">
        <v>286846</v>
      </c>
      <c r="D20" s="49">
        <v>0.26</v>
      </c>
      <c r="E20" s="29"/>
      <c r="F20" s="37"/>
      <c r="G20" s="37"/>
      <c r="H20" s="55">
        <f t="shared" si="0"/>
        <v>286846</v>
      </c>
      <c r="I20" s="37">
        <v>11198</v>
      </c>
      <c r="J20" s="55">
        <f t="shared" si="1"/>
        <v>11198</v>
      </c>
      <c r="K20" s="56">
        <f t="shared" si="2"/>
        <v>298044</v>
      </c>
      <c r="L20" s="48">
        <v>0</v>
      </c>
      <c r="M20" s="49">
        <v>0</v>
      </c>
      <c r="N20" s="30"/>
      <c r="O20" s="30"/>
      <c r="P20" s="30"/>
      <c r="Q20" s="30"/>
      <c r="R20" s="30"/>
      <c r="S20" s="30"/>
      <c r="T20" s="44">
        <f>SUM(U20:AB20)</f>
        <v>0</v>
      </c>
      <c r="U20" s="30"/>
      <c r="V20" s="30"/>
      <c r="W20" s="30"/>
      <c r="X20" s="30"/>
      <c r="Y20" s="30"/>
      <c r="Z20" s="30"/>
      <c r="AA20" s="30"/>
      <c r="AB20" s="30"/>
      <c r="AC20" s="30"/>
      <c r="AD20" s="44">
        <f>SUM(AC20,T20,S20,R20,Q20,P20,N20,L20,O20)</f>
        <v>0</v>
      </c>
      <c r="AE20" s="30"/>
      <c r="AF20" s="29"/>
      <c r="AG20" s="44">
        <f t="shared" si="3"/>
        <v>0</v>
      </c>
      <c r="AH20" s="44">
        <f t="shared" si="4"/>
        <v>0</v>
      </c>
    </row>
    <row r="21" spans="1:34" ht="18" customHeight="1">
      <c r="A21" s="58" t="s">
        <v>19</v>
      </c>
      <c r="B21" s="58" t="s">
        <v>69</v>
      </c>
      <c r="C21" s="48">
        <v>119008</v>
      </c>
      <c r="D21" s="49">
        <v>0.11</v>
      </c>
      <c r="E21" s="29"/>
      <c r="F21" s="37">
        <v>32000</v>
      </c>
      <c r="G21" s="37"/>
      <c r="H21" s="55">
        <f t="shared" si="0"/>
        <v>151008</v>
      </c>
      <c r="I21" s="37">
        <v>11107</v>
      </c>
      <c r="J21" s="55">
        <f t="shared" si="1"/>
        <v>11107</v>
      </c>
      <c r="K21" s="56">
        <f t="shared" si="2"/>
        <v>162115</v>
      </c>
      <c r="L21" s="48">
        <v>0</v>
      </c>
      <c r="M21" s="49">
        <v>0</v>
      </c>
      <c r="N21" s="30"/>
      <c r="O21" s="30"/>
      <c r="P21" s="30"/>
      <c r="Q21" s="30"/>
      <c r="R21" s="30"/>
      <c r="S21" s="30"/>
      <c r="T21" s="44">
        <f>SUM(U21:AB21)</f>
        <v>0</v>
      </c>
      <c r="U21" s="30"/>
      <c r="V21" s="30"/>
      <c r="W21" s="30"/>
      <c r="X21" s="30"/>
      <c r="Y21" s="30"/>
      <c r="Z21" s="30"/>
      <c r="AA21" s="30"/>
      <c r="AB21" s="30"/>
      <c r="AC21" s="30"/>
      <c r="AD21" s="44">
        <f>SUM(AC21,T21,S21,R21,Q21,P21,N21,L21,O21)</f>
        <v>0</v>
      </c>
      <c r="AE21" s="30"/>
      <c r="AF21" s="29"/>
      <c r="AG21" s="44">
        <f t="shared" si="3"/>
        <v>0</v>
      </c>
      <c r="AH21" s="44">
        <f t="shared" si="4"/>
        <v>0</v>
      </c>
    </row>
    <row r="22" spans="1:34" ht="18" customHeight="1">
      <c r="A22" s="58" t="s">
        <v>20</v>
      </c>
      <c r="B22" s="58" t="s">
        <v>70</v>
      </c>
      <c r="C22" s="48">
        <v>956</v>
      </c>
      <c r="D22" s="49">
        <v>0.01</v>
      </c>
      <c r="E22" s="29"/>
      <c r="F22" s="37">
        <v>15000</v>
      </c>
      <c r="G22" s="37"/>
      <c r="H22" s="55">
        <f t="shared" si="0"/>
        <v>15956</v>
      </c>
      <c r="I22" s="37">
        <v>12603</v>
      </c>
      <c r="J22" s="55">
        <f t="shared" si="1"/>
        <v>12603</v>
      </c>
      <c r="K22" s="56">
        <f t="shared" si="2"/>
        <v>28559</v>
      </c>
      <c r="L22" s="48">
        <v>0</v>
      </c>
      <c r="M22" s="49">
        <v>0</v>
      </c>
      <c r="N22" s="30"/>
      <c r="O22" s="30"/>
      <c r="P22" s="30"/>
      <c r="Q22" s="30"/>
      <c r="R22" s="30"/>
      <c r="S22" s="30"/>
      <c r="T22" s="44">
        <f>SUM(U22:AB22)</f>
        <v>0</v>
      </c>
      <c r="U22" s="30"/>
      <c r="V22" s="30"/>
      <c r="W22" s="30"/>
      <c r="X22" s="30"/>
      <c r="Y22" s="30"/>
      <c r="Z22" s="30"/>
      <c r="AA22" s="30"/>
      <c r="AB22" s="30"/>
      <c r="AC22" s="30"/>
      <c r="AD22" s="44">
        <f>SUM(AC22,T22,S22,R22,Q22,P22,N22,L22,O22)</f>
        <v>0</v>
      </c>
      <c r="AE22" s="30"/>
      <c r="AF22" s="29"/>
      <c r="AG22" s="44">
        <f t="shared" si="3"/>
        <v>0</v>
      </c>
      <c r="AH22" s="44">
        <f t="shared" si="4"/>
        <v>0</v>
      </c>
    </row>
    <row r="23" spans="1:34" ht="18" customHeight="1">
      <c r="A23" s="58" t="s">
        <v>21</v>
      </c>
      <c r="B23" s="58" t="s">
        <v>71</v>
      </c>
      <c r="C23" s="48">
        <v>64687</v>
      </c>
      <c r="D23" s="49">
        <v>0.06</v>
      </c>
      <c r="E23" s="29"/>
      <c r="F23" s="37"/>
      <c r="G23" s="37"/>
      <c r="H23" s="55">
        <f t="shared" si="0"/>
        <v>64687</v>
      </c>
      <c r="I23" s="37">
        <v>4992</v>
      </c>
      <c r="J23" s="55">
        <f t="shared" si="1"/>
        <v>4992</v>
      </c>
      <c r="K23" s="56">
        <f t="shared" si="2"/>
        <v>69679</v>
      </c>
      <c r="L23" s="48">
        <v>0</v>
      </c>
      <c r="M23" s="49">
        <v>0</v>
      </c>
      <c r="N23" s="30"/>
      <c r="O23" s="30"/>
      <c r="P23" s="30"/>
      <c r="Q23" s="30"/>
      <c r="R23" s="30"/>
      <c r="S23" s="30"/>
      <c r="T23" s="44">
        <f>SUM(U23:AB23)</f>
        <v>20000</v>
      </c>
      <c r="U23" s="30"/>
      <c r="V23" s="30"/>
      <c r="W23" s="30"/>
      <c r="X23" s="30"/>
      <c r="Y23" s="30"/>
      <c r="Z23" s="30"/>
      <c r="AA23" s="30"/>
      <c r="AB23" s="30">
        <v>20000</v>
      </c>
      <c r="AC23" s="30"/>
      <c r="AD23" s="44">
        <f>SUM(AC23,T23,S23,R23,Q23,P23,N23,L23,O23)</f>
        <v>20000</v>
      </c>
      <c r="AE23" s="30"/>
      <c r="AF23" s="29"/>
      <c r="AG23" s="44">
        <f t="shared" si="3"/>
        <v>0</v>
      </c>
      <c r="AH23" s="44">
        <f t="shared" si="4"/>
        <v>20000</v>
      </c>
    </row>
    <row r="24" spans="1:34" ht="18" customHeight="1">
      <c r="A24" s="58" t="s">
        <v>22</v>
      </c>
      <c r="B24" s="58" t="s">
        <v>72</v>
      </c>
      <c r="C24" s="48">
        <v>44332</v>
      </c>
      <c r="D24" s="49">
        <v>0.04</v>
      </c>
      <c r="E24" s="29"/>
      <c r="F24" s="37">
        <v>30000</v>
      </c>
      <c r="G24" s="37"/>
      <c r="H24" s="55">
        <f t="shared" si="0"/>
        <v>74332</v>
      </c>
      <c r="I24" s="37">
        <v>10953</v>
      </c>
      <c r="J24" s="55">
        <f t="shared" si="1"/>
        <v>10953</v>
      </c>
      <c r="K24" s="56">
        <f t="shared" si="2"/>
        <v>85285</v>
      </c>
      <c r="L24" s="48">
        <v>0</v>
      </c>
      <c r="M24" s="49">
        <v>0</v>
      </c>
      <c r="N24" s="30"/>
      <c r="O24" s="30"/>
      <c r="P24" s="30"/>
      <c r="Q24" s="30"/>
      <c r="R24" s="30"/>
      <c r="S24" s="30"/>
      <c r="T24" s="44">
        <f>SUM(U24:AB24)</f>
        <v>0</v>
      </c>
      <c r="U24" s="30"/>
      <c r="V24" s="30"/>
      <c r="W24" s="30"/>
      <c r="X24" s="30"/>
      <c r="Y24" s="30"/>
      <c r="Z24" s="30"/>
      <c r="AA24" s="30"/>
      <c r="AB24" s="30"/>
      <c r="AC24" s="30"/>
      <c r="AD24" s="44">
        <f>SUM(AC24,T24,S24,R24,Q24,P24,N24,L24,O24)</f>
        <v>0</v>
      </c>
      <c r="AE24" s="30"/>
      <c r="AF24" s="29"/>
      <c r="AG24" s="44">
        <f t="shared" si="3"/>
        <v>0</v>
      </c>
      <c r="AH24" s="44">
        <f t="shared" si="4"/>
        <v>0</v>
      </c>
    </row>
    <row r="25" spans="1:34" ht="18" customHeight="1">
      <c r="A25" s="58" t="s">
        <v>23</v>
      </c>
      <c r="B25" s="58" t="s">
        <v>73</v>
      </c>
      <c r="C25" s="48">
        <v>775193</v>
      </c>
      <c r="D25" s="49">
        <v>0.69</v>
      </c>
      <c r="E25" s="29"/>
      <c r="F25" s="37"/>
      <c r="G25" s="37"/>
      <c r="H25" s="55">
        <f t="shared" si="0"/>
        <v>775193</v>
      </c>
      <c r="I25" s="37">
        <v>61452</v>
      </c>
      <c r="J25" s="55">
        <f t="shared" si="1"/>
        <v>61452</v>
      </c>
      <c r="K25" s="56">
        <f t="shared" si="2"/>
        <v>836645</v>
      </c>
      <c r="L25" s="48">
        <v>0</v>
      </c>
      <c r="M25" s="49">
        <v>0</v>
      </c>
      <c r="N25" s="30"/>
      <c r="O25" s="30"/>
      <c r="P25" s="30"/>
      <c r="Q25" s="30"/>
      <c r="R25" s="30"/>
      <c r="S25" s="30"/>
      <c r="T25" s="44">
        <f>SUM(U25:AB25)</f>
        <v>0</v>
      </c>
      <c r="U25" s="30"/>
      <c r="V25" s="30"/>
      <c r="W25" s="30"/>
      <c r="X25" s="30"/>
      <c r="Y25" s="30"/>
      <c r="Z25" s="30"/>
      <c r="AA25" s="30"/>
      <c r="AB25" s="30"/>
      <c r="AC25" s="30"/>
      <c r="AD25" s="44">
        <f>SUM(AC25,T25,S25,R25,Q25,P25,N25,L25,O25)</f>
        <v>0</v>
      </c>
      <c r="AE25" s="30"/>
      <c r="AF25" s="29"/>
      <c r="AG25" s="44">
        <f t="shared" si="3"/>
        <v>0</v>
      </c>
      <c r="AH25" s="44">
        <f t="shared" si="4"/>
        <v>0</v>
      </c>
    </row>
    <row r="26" spans="1:34" ht="18" customHeight="1">
      <c r="A26" s="58" t="s">
        <v>24</v>
      </c>
      <c r="B26" s="58" t="s">
        <v>74</v>
      </c>
      <c r="C26" s="48">
        <v>52883</v>
      </c>
      <c r="D26" s="49">
        <v>0.05</v>
      </c>
      <c r="E26" s="29"/>
      <c r="F26" s="37"/>
      <c r="G26" s="37"/>
      <c r="H26" s="55">
        <f t="shared" si="0"/>
        <v>52883</v>
      </c>
      <c r="I26" s="37">
        <v>10144</v>
      </c>
      <c r="J26" s="55">
        <f t="shared" si="1"/>
        <v>10144</v>
      </c>
      <c r="K26" s="56">
        <f t="shared" si="2"/>
        <v>63027</v>
      </c>
      <c r="L26" s="48">
        <v>0</v>
      </c>
      <c r="M26" s="49">
        <v>0</v>
      </c>
      <c r="N26" s="30"/>
      <c r="O26" s="30"/>
      <c r="P26" s="30"/>
      <c r="Q26" s="30"/>
      <c r="R26" s="30"/>
      <c r="S26" s="30"/>
      <c r="T26" s="44">
        <f>SUM(U26:AB26)</f>
        <v>70000</v>
      </c>
      <c r="U26" s="30"/>
      <c r="V26" s="30"/>
      <c r="W26" s="30"/>
      <c r="X26" s="30"/>
      <c r="Y26" s="30"/>
      <c r="Z26" s="30"/>
      <c r="AA26" s="30"/>
      <c r="AB26" s="30">
        <v>70000</v>
      </c>
      <c r="AC26" s="30"/>
      <c r="AD26" s="44">
        <f>SUM(AC26,T26,S26,R26,Q26,P26,N26,L26,O26)</f>
        <v>70000</v>
      </c>
      <c r="AE26" s="30"/>
      <c r="AF26" s="29"/>
      <c r="AG26" s="44">
        <f t="shared" si="3"/>
        <v>0</v>
      </c>
      <c r="AH26" s="44">
        <f t="shared" si="4"/>
        <v>70000</v>
      </c>
    </row>
    <row r="27" spans="1:34" ht="18" customHeight="1">
      <c r="A27" s="58" t="s">
        <v>25</v>
      </c>
      <c r="B27" s="58" t="s">
        <v>75</v>
      </c>
      <c r="C27" s="48">
        <v>594187</v>
      </c>
      <c r="D27" s="49">
        <v>0.52</v>
      </c>
      <c r="E27" s="29"/>
      <c r="F27" s="37"/>
      <c r="G27" s="37"/>
      <c r="H27" s="55">
        <f t="shared" si="0"/>
        <v>594187</v>
      </c>
      <c r="I27" s="37">
        <v>84571</v>
      </c>
      <c r="J27" s="55">
        <f t="shared" si="1"/>
        <v>84571</v>
      </c>
      <c r="K27" s="56">
        <f t="shared" si="2"/>
        <v>678758</v>
      </c>
      <c r="L27" s="48">
        <v>0</v>
      </c>
      <c r="M27" s="49">
        <v>0</v>
      </c>
      <c r="N27" s="30"/>
      <c r="O27" s="30"/>
      <c r="P27" s="30"/>
      <c r="Q27" s="30"/>
      <c r="R27" s="30"/>
      <c r="S27" s="30"/>
      <c r="T27" s="44">
        <f>SUM(U27:AB27)</f>
        <v>30000</v>
      </c>
      <c r="U27" s="30"/>
      <c r="V27" s="30"/>
      <c r="W27" s="30"/>
      <c r="X27" s="30"/>
      <c r="Y27" s="30"/>
      <c r="Z27" s="30"/>
      <c r="AA27" s="30"/>
      <c r="AB27" s="30">
        <v>30000</v>
      </c>
      <c r="AC27" s="30"/>
      <c r="AD27" s="44">
        <f>SUM(AC27,T27,S27,R27,Q27,P27,N27,L27,O27)</f>
        <v>30000</v>
      </c>
      <c r="AE27" s="30"/>
      <c r="AF27" s="29"/>
      <c r="AG27" s="44">
        <f t="shared" si="3"/>
        <v>0</v>
      </c>
      <c r="AH27" s="44">
        <f t="shared" si="4"/>
        <v>30000</v>
      </c>
    </row>
    <row r="28" spans="1:34" ht="18" customHeight="1">
      <c r="A28" s="58" t="s">
        <v>26</v>
      </c>
      <c r="B28" s="58" t="s">
        <v>76</v>
      </c>
      <c r="C28" s="48">
        <v>273544</v>
      </c>
      <c r="D28" s="49">
        <v>0.24</v>
      </c>
      <c r="E28" s="29"/>
      <c r="F28" s="37"/>
      <c r="G28" s="37"/>
      <c r="H28" s="55">
        <f t="shared" si="0"/>
        <v>273544</v>
      </c>
      <c r="I28" s="37">
        <v>47987</v>
      </c>
      <c r="J28" s="55">
        <f t="shared" si="1"/>
        <v>47987</v>
      </c>
      <c r="K28" s="56">
        <f t="shared" si="2"/>
        <v>321531</v>
      </c>
      <c r="L28" s="48">
        <v>0</v>
      </c>
      <c r="M28" s="49">
        <v>0</v>
      </c>
      <c r="N28" s="30"/>
      <c r="O28" s="30"/>
      <c r="P28" s="30"/>
      <c r="Q28" s="30"/>
      <c r="R28" s="30"/>
      <c r="S28" s="30"/>
      <c r="T28" s="44">
        <f>SUM(U28:AB28)</f>
        <v>0</v>
      </c>
      <c r="U28" s="30"/>
      <c r="V28" s="30"/>
      <c r="W28" s="30"/>
      <c r="X28" s="30"/>
      <c r="Y28" s="30"/>
      <c r="Z28" s="30"/>
      <c r="AA28" s="30"/>
      <c r="AB28" s="30"/>
      <c r="AC28" s="30"/>
      <c r="AD28" s="44">
        <f>SUM(AC28,T28,S28,R28,Q28,P28,N28,L28,O28)</f>
        <v>0</v>
      </c>
      <c r="AE28" s="30"/>
      <c r="AF28" s="29"/>
      <c r="AG28" s="44">
        <f t="shared" si="3"/>
        <v>0</v>
      </c>
      <c r="AH28" s="44">
        <f t="shared" si="4"/>
        <v>0</v>
      </c>
    </row>
    <row r="29" spans="1:34" ht="18" customHeight="1">
      <c r="A29" s="58" t="s">
        <v>27</v>
      </c>
      <c r="B29" s="58" t="s">
        <v>77</v>
      </c>
      <c r="C29" s="48">
        <v>105019</v>
      </c>
      <c r="D29" s="49">
        <v>0.09</v>
      </c>
      <c r="E29" s="29"/>
      <c r="F29" s="37">
        <v>22000</v>
      </c>
      <c r="G29" s="37"/>
      <c r="H29" s="55">
        <f t="shared" si="0"/>
        <v>127019</v>
      </c>
      <c r="I29" s="37">
        <v>20146</v>
      </c>
      <c r="J29" s="55">
        <f t="shared" si="1"/>
        <v>20146</v>
      </c>
      <c r="K29" s="56">
        <f t="shared" si="2"/>
        <v>147165</v>
      </c>
      <c r="L29" s="48">
        <v>0</v>
      </c>
      <c r="M29" s="49">
        <v>0</v>
      </c>
      <c r="N29" s="30"/>
      <c r="O29" s="30"/>
      <c r="P29" s="30"/>
      <c r="Q29" s="30"/>
      <c r="R29" s="30"/>
      <c r="S29" s="30"/>
      <c r="T29" s="44">
        <f>SUM(U29:AB29)</f>
        <v>0</v>
      </c>
      <c r="U29" s="30"/>
      <c r="V29" s="30"/>
      <c r="W29" s="30"/>
      <c r="X29" s="30"/>
      <c r="Y29" s="30"/>
      <c r="Z29" s="30"/>
      <c r="AA29" s="30"/>
      <c r="AB29" s="30"/>
      <c r="AC29" s="30"/>
      <c r="AD29" s="44">
        <f>SUM(AC29,T29,S29,R29,Q29,P29,N29,L29,O29)</f>
        <v>0</v>
      </c>
      <c r="AE29" s="30"/>
      <c r="AF29" s="29"/>
      <c r="AG29" s="44">
        <f t="shared" si="3"/>
        <v>0</v>
      </c>
      <c r="AH29" s="44">
        <f t="shared" si="4"/>
        <v>0</v>
      </c>
    </row>
    <row r="30" spans="1:34" ht="18" customHeight="1">
      <c r="A30" s="58" t="s">
        <v>28</v>
      </c>
      <c r="B30" s="58" t="s">
        <v>78</v>
      </c>
      <c r="C30" s="48">
        <v>117269</v>
      </c>
      <c r="D30" s="49">
        <v>0.11</v>
      </c>
      <c r="E30" s="29"/>
      <c r="F30" s="37"/>
      <c r="G30" s="37"/>
      <c r="H30" s="55">
        <f t="shared" si="0"/>
        <v>117269</v>
      </c>
      <c r="I30" s="37">
        <v>12215</v>
      </c>
      <c r="J30" s="55">
        <f t="shared" si="1"/>
        <v>12215</v>
      </c>
      <c r="K30" s="56">
        <f t="shared" si="2"/>
        <v>129484</v>
      </c>
      <c r="L30" s="48">
        <v>0</v>
      </c>
      <c r="M30" s="49">
        <v>0</v>
      </c>
      <c r="N30" s="30"/>
      <c r="O30" s="30"/>
      <c r="P30" s="30"/>
      <c r="Q30" s="30"/>
      <c r="R30" s="30"/>
      <c r="S30" s="30"/>
      <c r="T30" s="44">
        <f>SUM(U30:AB30)</f>
        <v>0</v>
      </c>
      <c r="U30" s="30"/>
      <c r="V30" s="30"/>
      <c r="W30" s="30"/>
      <c r="X30" s="30"/>
      <c r="Y30" s="30"/>
      <c r="Z30" s="30"/>
      <c r="AA30" s="30"/>
      <c r="AB30" s="30"/>
      <c r="AC30" s="30"/>
      <c r="AD30" s="44">
        <f>SUM(AC30,T30,S30,R30,Q30,P30,N30,L30,O30)</f>
        <v>0</v>
      </c>
      <c r="AE30" s="30"/>
      <c r="AF30" s="29"/>
      <c r="AG30" s="44">
        <f t="shared" si="3"/>
        <v>0</v>
      </c>
      <c r="AH30" s="44">
        <f t="shared" si="4"/>
        <v>0</v>
      </c>
    </row>
    <row r="31" spans="1:34" ht="18" customHeight="1">
      <c r="A31" s="58" t="s">
        <v>29</v>
      </c>
      <c r="B31" s="58" t="s">
        <v>79</v>
      </c>
      <c r="C31" s="48">
        <v>221877</v>
      </c>
      <c r="D31" s="49">
        <v>0.2</v>
      </c>
      <c r="E31" s="29"/>
      <c r="F31" s="37">
        <v>15000</v>
      </c>
      <c r="G31" s="37"/>
      <c r="H31" s="55">
        <f t="shared" si="0"/>
        <v>236877</v>
      </c>
      <c r="I31" s="37">
        <v>8947</v>
      </c>
      <c r="J31" s="55">
        <f t="shared" si="1"/>
        <v>8947</v>
      </c>
      <c r="K31" s="56">
        <f t="shared" si="2"/>
        <v>245824</v>
      </c>
      <c r="L31" s="48">
        <v>0</v>
      </c>
      <c r="M31" s="49">
        <v>0</v>
      </c>
      <c r="N31" s="30"/>
      <c r="O31" s="30"/>
      <c r="P31" s="30"/>
      <c r="Q31" s="30"/>
      <c r="R31" s="30"/>
      <c r="S31" s="30"/>
      <c r="T31" s="44">
        <f>SUM(U31:AB31)</f>
        <v>0</v>
      </c>
      <c r="U31" s="30"/>
      <c r="V31" s="30"/>
      <c r="W31" s="30"/>
      <c r="X31" s="30"/>
      <c r="Y31" s="30"/>
      <c r="Z31" s="30"/>
      <c r="AA31" s="30"/>
      <c r="AB31" s="30"/>
      <c r="AC31" s="30"/>
      <c r="AD31" s="44">
        <f>SUM(AC31,T31,S31,R31,Q31,P31,N31,L31,O31)</f>
        <v>0</v>
      </c>
      <c r="AE31" s="30"/>
      <c r="AF31" s="29"/>
      <c r="AG31" s="44">
        <f t="shared" si="3"/>
        <v>0</v>
      </c>
      <c r="AH31" s="44">
        <f t="shared" si="4"/>
        <v>0</v>
      </c>
    </row>
    <row r="32" spans="1:34" ht="18" customHeight="1">
      <c r="A32" s="58" t="s">
        <v>30</v>
      </c>
      <c r="B32" s="58" t="s">
        <v>80</v>
      </c>
      <c r="C32" s="48">
        <v>70334</v>
      </c>
      <c r="D32" s="49">
        <v>0.06</v>
      </c>
      <c r="E32" s="29"/>
      <c r="F32" s="37"/>
      <c r="G32" s="37"/>
      <c r="H32" s="55">
        <f t="shared" si="0"/>
        <v>70334</v>
      </c>
      <c r="I32" s="37">
        <v>12536</v>
      </c>
      <c r="J32" s="55">
        <f t="shared" si="1"/>
        <v>12536</v>
      </c>
      <c r="K32" s="56">
        <f t="shared" si="2"/>
        <v>82870</v>
      </c>
      <c r="L32" s="48">
        <v>0</v>
      </c>
      <c r="M32" s="49">
        <v>0</v>
      </c>
      <c r="N32" s="30"/>
      <c r="O32" s="30"/>
      <c r="P32" s="30"/>
      <c r="Q32" s="30"/>
      <c r="R32" s="30"/>
      <c r="S32" s="30"/>
      <c r="T32" s="44">
        <f>SUM(U32:AB32)</f>
        <v>0</v>
      </c>
      <c r="U32" s="30"/>
      <c r="V32" s="30"/>
      <c r="W32" s="30"/>
      <c r="X32" s="30"/>
      <c r="Y32" s="30"/>
      <c r="Z32" s="30"/>
      <c r="AA32" s="30"/>
      <c r="AB32" s="30"/>
      <c r="AC32" s="30"/>
      <c r="AD32" s="44">
        <f>SUM(AC32,T32,S32,R32,Q32,P32,N32,L32,O32)</f>
        <v>0</v>
      </c>
      <c r="AE32" s="30"/>
      <c r="AF32" s="29"/>
      <c r="AG32" s="44">
        <f t="shared" si="3"/>
        <v>0</v>
      </c>
      <c r="AH32" s="44">
        <f t="shared" si="4"/>
        <v>0</v>
      </c>
    </row>
    <row r="33" spans="1:34" ht="18" customHeight="1">
      <c r="A33" s="58" t="s">
        <v>31</v>
      </c>
      <c r="B33" s="58" t="s">
        <v>81</v>
      </c>
      <c r="C33" s="48">
        <v>147541</v>
      </c>
      <c r="D33" s="49">
        <v>0.13</v>
      </c>
      <c r="E33" s="29"/>
      <c r="F33" s="37"/>
      <c r="G33" s="37"/>
      <c r="H33" s="55">
        <f t="shared" si="0"/>
        <v>147541</v>
      </c>
      <c r="I33" s="37">
        <v>11223</v>
      </c>
      <c r="J33" s="55">
        <f t="shared" si="1"/>
        <v>11223</v>
      </c>
      <c r="K33" s="56">
        <f t="shared" si="2"/>
        <v>158764</v>
      </c>
      <c r="L33" s="48">
        <v>0</v>
      </c>
      <c r="M33" s="49">
        <v>0</v>
      </c>
      <c r="N33" s="30"/>
      <c r="O33" s="30"/>
      <c r="P33" s="30"/>
      <c r="Q33" s="30"/>
      <c r="R33" s="30"/>
      <c r="S33" s="30"/>
      <c r="T33" s="44">
        <f>SUM(U33:AB33)</f>
        <v>30000</v>
      </c>
      <c r="U33" s="30"/>
      <c r="V33" s="30"/>
      <c r="W33" s="30"/>
      <c r="X33" s="30"/>
      <c r="Y33" s="30"/>
      <c r="Z33" s="30"/>
      <c r="AA33" s="30"/>
      <c r="AB33" s="30">
        <v>30000</v>
      </c>
      <c r="AC33" s="30"/>
      <c r="AD33" s="44">
        <f>SUM(AC33,T33,S33,R33,Q33,P33,N33,L33,O33)</f>
        <v>30000</v>
      </c>
      <c r="AE33" s="30"/>
      <c r="AF33" s="29"/>
      <c r="AG33" s="44">
        <f t="shared" si="3"/>
        <v>0</v>
      </c>
      <c r="AH33" s="44">
        <f t="shared" si="4"/>
        <v>30000</v>
      </c>
    </row>
    <row r="34" spans="1:34" ht="18" customHeight="1">
      <c r="A34" s="58" t="s">
        <v>32</v>
      </c>
      <c r="B34" s="58" t="s">
        <v>82</v>
      </c>
      <c r="C34" s="48">
        <v>107785</v>
      </c>
      <c r="D34" s="49">
        <v>0.1</v>
      </c>
      <c r="E34" s="29"/>
      <c r="F34" s="37">
        <v>15000</v>
      </c>
      <c r="G34" s="37"/>
      <c r="H34" s="55">
        <f t="shared" si="0"/>
        <v>122785</v>
      </c>
      <c r="I34" s="37">
        <v>8771</v>
      </c>
      <c r="J34" s="55">
        <f t="shared" si="1"/>
        <v>8771</v>
      </c>
      <c r="K34" s="56">
        <f t="shared" si="2"/>
        <v>131556</v>
      </c>
      <c r="L34" s="48">
        <v>0</v>
      </c>
      <c r="M34" s="49">
        <v>0</v>
      </c>
      <c r="N34" s="30"/>
      <c r="O34" s="30"/>
      <c r="P34" s="30"/>
      <c r="Q34" s="30"/>
      <c r="R34" s="30"/>
      <c r="S34" s="30"/>
      <c r="T34" s="44">
        <f>SUM(U34:AB34)</f>
        <v>0</v>
      </c>
      <c r="U34" s="30"/>
      <c r="V34" s="30"/>
      <c r="W34" s="30"/>
      <c r="X34" s="30"/>
      <c r="Y34" s="30"/>
      <c r="Z34" s="30"/>
      <c r="AA34" s="30"/>
      <c r="AB34" s="30"/>
      <c r="AC34" s="30"/>
      <c r="AD34" s="44">
        <f>SUM(AC34,T34,S34,R34,Q34,P34,N34,L34,O34)</f>
        <v>0</v>
      </c>
      <c r="AE34" s="30"/>
      <c r="AF34" s="29"/>
      <c r="AG34" s="44">
        <f t="shared" si="3"/>
        <v>0</v>
      </c>
      <c r="AH34" s="44">
        <f t="shared" si="4"/>
        <v>0</v>
      </c>
    </row>
    <row r="35" spans="1:34" ht="18" customHeight="1">
      <c r="A35" s="58" t="s">
        <v>33</v>
      </c>
      <c r="B35" s="58" t="s">
        <v>83</v>
      </c>
      <c r="C35" s="48">
        <v>86568</v>
      </c>
      <c r="D35" s="49">
        <v>0.08</v>
      </c>
      <c r="E35" s="29"/>
      <c r="F35" s="37">
        <v>15000</v>
      </c>
      <c r="G35" s="37"/>
      <c r="H35" s="55">
        <f t="shared" si="0"/>
        <v>101568</v>
      </c>
      <c r="I35" s="37">
        <v>6769</v>
      </c>
      <c r="J35" s="55">
        <f t="shared" si="1"/>
        <v>6769</v>
      </c>
      <c r="K35" s="56">
        <f t="shared" si="2"/>
        <v>108337</v>
      </c>
      <c r="L35" s="48">
        <v>0</v>
      </c>
      <c r="M35" s="49">
        <v>0</v>
      </c>
      <c r="N35" s="30"/>
      <c r="O35" s="30"/>
      <c r="P35" s="30"/>
      <c r="Q35" s="30"/>
      <c r="R35" s="30"/>
      <c r="S35" s="30"/>
      <c r="T35" s="44">
        <f>SUM(U35:AB35)</f>
        <v>0</v>
      </c>
      <c r="U35" s="30"/>
      <c r="V35" s="30"/>
      <c r="W35" s="30"/>
      <c r="X35" s="30"/>
      <c r="Y35" s="30"/>
      <c r="Z35" s="30"/>
      <c r="AA35" s="30"/>
      <c r="AB35" s="30"/>
      <c r="AC35" s="30"/>
      <c r="AD35" s="44">
        <f>SUM(AC35,T35,S35,R35,Q35,P35,N35,L35,O35)</f>
        <v>0</v>
      </c>
      <c r="AE35" s="30"/>
      <c r="AF35" s="29"/>
      <c r="AG35" s="44">
        <f t="shared" si="3"/>
        <v>0</v>
      </c>
      <c r="AH35" s="44">
        <f t="shared" si="4"/>
        <v>0</v>
      </c>
    </row>
    <row r="36" spans="1:34" ht="18" customHeight="1">
      <c r="A36" s="58" t="s">
        <v>34</v>
      </c>
      <c r="B36" s="58" t="s">
        <v>84</v>
      </c>
      <c r="C36" s="50">
        <v>0</v>
      </c>
      <c r="D36" s="49">
        <v>0</v>
      </c>
      <c r="E36" s="29"/>
      <c r="F36" s="37"/>
      <c r="G36" s="37"/>
      <c r="H36" s="55">
        <f t="shared" si="0"/>
        <v>0</v>
      </c>
      <c r="I36" s="37">
        <v>32693</v>
      </c>
      <c r="J36" s="55">
        <f t="shared" si="1"/>
        <v>32693</v>
      </c>
      <c r="K36" s="56">
        <f t="shared" si="2"/>
        <v>32693</v>
      </c>
      <c r="L36" s="48">
        <v>1271926</v>
      </c>
      <c r="M36" s="50">
        <v>87.57</v>
      </c>
      <c r="N36" s="30"/>
      <c r="O36" s="30"/>
      <c r="P36" s="30"/>
      <c r="Q36" s="30"/>
      <c r="R36" s="30"/>
      <c r="S36" s="30"/>
      <c r="T36" s="44">
        <f>SUM(U36:AB36)</f>
        <v>20800</v>
      </c>
      <c r="U36" s="30"/>
      <c r="V36" s="30"/>
      <c r="W36" s="30"/>
      <c r="X36" s="30"/>
      <c r="Y36" s="30"/>
      <c r="Z36" s="30"/>
      <c r="AA36" s="30"/>
      <c r="AB36" s="30">
        <v>20800</v>
      </c>
      <c r="AC36" s="30"/>
      <c r="AD36" s="44">
        <f>SUM(AC36,T36,S36,R36,Q36,P36,N36,L36,O36)</f>
        <v>1292726</v>
      </c>
      <c r="AE36" s="30"/>
      <c r="AF36" s="29"/>
      <c r="AG36" s="44">
        <f t="shared" si="3"/>
        <v>0</v>
      </c>
      <c r="AH36" s="44">
        <f t="shared" si="4"/>
        <v>1292726</v>
      </c>
    </row>
    <row r="37" spans="1:34" ht="18" customHeight="1">
      <c r="A37" s="58" t="s">
        <v>35</v>
      </c>
      <c r="B37" s="58" t="s">
        <v>85</v>
      </c>
      <c r="C37" s="48">
        <v>48982</v>
      </c>
      <c r="D37" s="49">
        <v>0.04</v>
      </c>
      <c r="E37" s="29"/>
      <c r="F37" s="37"/>
      <c r="G37" s="37"/>
      <c r="H37" s="55">
        <f t="shared" si="0"/>
        <v>48982</v>
      </c>
      <c r="I37" s="37">
        <v>16315</v>
      </c>
      <c r="J37" s="55">
        <f t="shared" si="1"/>
        <v>16315</v>
      </c>
      <c r="K37" s="56">
        <f t="shared" si="2"/>
        <v>65297</v>
      </c>
      <c r="L37" s="48">
        <v>0</v>
      </c>
      <c r="M37" s="49">
        <v>0</v>
      </c>
      <c r="N37" s="30"/>
      <c r="O37" s="30"/>
      <c r="P37" s="30"/>
      <c r="Q37" s="30"/>
      <c r="R37" s="30"/>
      <c r="S37" s="30"/>
      <c r="T37" s="44">
        <f>SUM(U37:AB37)</f>
        <v>21000</v>
      </c>
      <c r="U37" s="30"/>
      <c r="V37" s="30"/>
      <c r="W37" s="30"/>
      <c r="X37" s="30"/>
      <c r="Y37" s="30"/>
      <c r="Z37" s="30"/>
      <c r="AA37" s="30"/>
      <c r="AB37" s="30">
        <v>21000</v>
      </c>
      <c r="AC37" s="30"/>
      <c r="AD37" s="44">
        <f>SUM(AC37,T37,S37,R37,Q37,P37,N37,L37,O37)</f>
        <v>21000</v>
      </c>
      <c r="AE37" s="30"/>
      <c r="AF37" s="29"/>
      <c r="AG37" s="44">
        <f t="shared" si="3"/>
        <v>0</v>
      </c>
      <c r="AH37" s="44">
        <f t="shared" si="4"/>
        <v>21000</v>
      </c>
    </row>
    <row r="38" spans="1:34" ht="18" customHeight="1">
      <c r="A38" s="58" t="s">
        <v>36</v>
      </c>
      <c r="B38" s="58" t="s">
        <v>86</v>
      </c>
      <c r="C38" s="48">
        <v>63153</v>
      </c>
      <c r="D38" s="49">
        <v>0.06</v>
      </c>
      <c r="E38" s="29"/>
      <c r="F38" s="37">
        <v>15000</v>
      </c>
      <c r="G38" s="37"/>
      <c r="H38" s="55">
        <f t="shared" si="0"/>
        <v>78153</v>
      </c>
      <c r="I38" s="37">
        <v>8349</v>
      </c>
      <c r="J38" s="55">
        <f t="shared" si="1"/>
        <v>8349</v>
      </c>
      <c r="K38" s="56">
        <f t="shared" si="2"/>
        <v>86502</v>
      </c>
      <c r="L38" s="48">
        <v>0</v>
      </c>
      <c r="M38" s="49">
        <v>0</v>
      </c>
      <c r="N38" s="30"/>
      <c r="O38" s="30"/>
      <c r="P38" s="30"/>
      <c r="Q38" s="30"/>
      <c r="R38" s="30"/>
      <c r="S38" s="30"/>
      <c r="T38" s="44">
        <f>SUM(U38:AB38)</f>
        <v>0</v>
      </c>
      <c r="U38" s="30"/>
      <c r="V38" s="30"/>
      <c r="W38" s="30"/>
      <c r="X38" s="30"/>
      <c r="Y38" s="30"/>
      <c r="Z38" s="30"/>
      <c r="AA38" s="30"/>
      <c r="AB38" s="30"/>
      <c r="AC38" s="30"/>
      <c r="AD38" s="44">
        <f>SUM(AC38,T38,S38,R38,Q38,P38,N38,L38,O38)</f>
        <v>0</v>
      </c>
      <c r="AE38" s="30"/>
      <c r="AF38" s="29"/>
      <c r="AG38" s="44">
        <f t="shared" si="3"/>
        <v>0</v>
      </c>
      <c r="AH38" s="44">
        <f t="shared" si="4"/>
        <v>0</v>
      </c>
    </row>
    <row r="39" spans="1:34" ht="18" customHeight="1">
      <c r="A39" s="58" t="s">
        <v>37</v>
      </c>
      <c r="B39" s="58" t="s">
        <v>87</v>
      </c>
      <c r="C39" s="48">
        <v>168455</v>
      </c>
      <c r="D39" s="49">
        <v>0.15</v>
      </c>
      <c r="E39" s="29"/>
      <c r="F39" s="37">
        <v>59000</v>
      </c>
      <c r="G39" s="37"/>
      <c r="H39" s="55">
        <f t="shared" si="0"/>
        <v>227455</v>
      </c>
      <c r="I39" s="37">
        <v>7333</v>
      </c>
      <c r="J39" s="55">
        <f t="shared" si="1"/>
        <v>7333</v>
      </c>
      <c r="K39" s="56">
        <f t="shared" si="2"/>
        <v>234788</v>
      </c>
      <c r="L39" s="48">
        <v>0</v>
      </c>
      <c r="M39" s="49">
        <v>0</v>
      </c>
      <c r="N39" s="30"/>
      <c r="O39" s="30"/>
      <c r="P39" s="30"/>
      <c r="Q39" s="30"/>
      <c r="R39" s="30"/>
      <c r="S39" s="30"/>
      <c r="T39" s="44">
        <f>SUM(U39:AB39)</f>
        <v>0</v>
      </c>
      <c r="U39" s="30"/>
      <c r="V39" s="30"/>
      <c r="W39" s="30"/>
      <c r="X39" s="30"/>
      <c r="Y39" s="30"/>
      <c r="Z39" s="30"/>
      <c r="AA39" s="30"/>
      <c r="AB39" s="30"/>
      <c r="AC39" s="30"/>
      <c r="AD39" s="44">
        <f>SUM(AC39,T39,S39,R39,Q39,P39,N39,L39,O39)</f>
        <v>0</v>
      </c>
      <c r="AE39" s="30"/>
      <c r="AF39" s="29"/>
      <c r="AG39" s="44">
        <f t="shared" si="3"/>
        <v>0</v>
      </c>
      <c r="AH39" s="44">
        <f t="shared" si="4"/>
        <v>0</v>
      </c>
    </row>
    <row r="40" spans="1:34" ht="18" customHeight="1">
      <c r="A40" s="58" t="s">
        <v>38</v>
      </c>
      <c r="B40" s="58" t="s">
        <v>88</v>
      </c>
      <c r="C40" s="48">
        <v>88410</v>
      </c>
      <c r="D40" s="49">
        <v>0.08</v>
      </c>
      <c r="E40" s="29"/>
      <c r="F40" s="37"/>
      <c r="G40" s="37"/>
      <c r="H40" s="55">
        <f t="shared" si="0"/>
        <v>88410</v>
      </c>
      <c r="I40" s="37">
        <v>6177</v>
      </c>
      <c r="J40" s="55">
        <f t="shared" si="1"/>
        <v>6177</v>
      </c>
      <c r="K40" s="56">
        <f t="shared" si="2"/>
        <v>94587</v>
      </c>
      <c r="L40" s="48">
        <v>0</v>
      </c>
      <c r="M40" s="49">
        <v>0</v>
      </c>
      <c r="N40" s="30"/>
      <c r="O40" s="30"/>
      <c r="P40" s="30"/>
      <c r="Q40" s="30"/>
      <c r="R40" s="30"/>
      <c r="S40" s="30"/>
      <c r="T40" s="44">
        <f>SUM(U40:AB40)</f>
        <v>0</v>
      </c>
      <c r="U40" s="30"/>
      <c r="V40" s="30"/>
      <c r="W40" s="30"/>
      <c r="X40" s="30"/>
      <c r="Y40" s="30"/>
      <c r="Z40" s="30"/>
      <c r="AA40" s="30"/>
      <c r="AB40" s="30"/>
      <c r="AC40" s="30"/>
      <c r="AD40" s="44">
        <f>SUM(AC40,T40,S40,R40,Q40,P40,N40,L40,O40)</f>
        <v>0</v>
      </c>
      <c r="AE40" s="30"/>
      <c r="AF40" s="29"/>
      <c r="AG40" s="44">
        <f t="shared" si="3"/>
        <v>0</v>
      </c>
      <c r="AH40" s="44">
        <f t="shared" si="4"/>
        <v>0</v>
      </c>
    </row>
    <row r="41" spans="1:34" ht="18" customHeight="1">
      <c r="A41" s="58" t="s">
        <v>39</v>
      </c>
      <c r="B41" s="58" t="s">
        <v>89</v>
      </c>
      <c r="C41" s="48">
        <v>0</v>
      </c>
      <c r="D41" s="49">
        <v>0</v>
      </c>
      <c r="E41" s="29"/>
      <c r="F41" s="37"/>
      <c r="G41" s="37">
        <v>3000</v>
      </c>
      <c r="H41" s="55">
        <f t="shared" si="0"/>
        <v>3000</v>
      </c>
      <c r="I41" s="37">
        <v>124151</v>
      </c>
      <c r="J41" s="55">
        <f t="shared" si="1"/>
        <v>124151</v>
      </c>
      <c r="K41" s="56">
        <f t="shared" si="2"/>
        <v>127151</v>
      </c>
      <c r="L41" s="48">
        <v>110977</v>
      </c>
      <c r="M41" s="49">
        <v>35.41</v>
      </c>
      <c r="N41" s="30"/>
      <c r="O41" s="30"/>
      <c r="P41" s="30"/>
      <c r="Q41" s="30"/>
      <c r="R41" s="30"/>
      <c r="S41" s="30"/>
      <c r="T41" s="44">
        <f>SUM(U41:AB41)</f>
        <v>2000</v>
      </c>
      <c r="U41" s="30"/>
      <c r="V41" s="30"/>
      <c r="W41" s="30"/>
      <c r="X41" s="30"/>
      <c r="Y41" s="30"/>
      <c r="Z41" s="30"/>
      <c r="AA41" s="30"/>
      <c r="AB41" s="30">
        <v>2000</v>
      </c>
      <c r="AC41" s="30"/>
      <c r="AD41" s="44">
        <f>SUM(AC41,T41,S41,R41,Q41,P41,N41,L41,O41)</f>
        <v>112977</v>
      </c>
      <c r="AE41" s="30"/>
      <c r="AF41" s="29">
        <v>100000</v>
      </c>
      <c r="AG41" s="44">
        <f t="shared" si="3"/>
        <v>100000</v>
      </c>
      <c r="AH41" s="44">
        <f t="shared" si="4"/>
        <v>212977</v>
      </c>
    </row>
    <row r="42" spans="1:34" ht="18" customHeight="1">
      <c r="A42" s="58" t="s">
        <v>40</v>
      </c>
      <c r="B42" s="58" t="s">
        <v>90</v>
      </c>
      <c r="C42" s="48">
        <v>40606</v>
      </c>
      <c r="D42" s="49">
        <v>0.04</v>
      </c>
      <c r="E42" s="29"/>
      <c r="F42" s="37">
        <v>51000</v>
      </c>
      <c r="G42" s="37"/>
      <c r="H42" s="55">
        <f t="shared" si="0"/>
        <v>91606</v>
      </c>
      <c r="I42" s="37">
        <v>15835</v>
      </c>
      <c r="J42" s="55">
        <f t="shared" si="1"/>
        <v>15835</v>
      </c>
      <c r="K42" s="56">
        <f t="shared" si="2"/>
        <v>107441</v>
      </c>
      <c r="L42" s="48">
        <v>0</v>
      </c>
      <c r="M42" s="49">
        <v>0</v>
      </c>
      <c r="N42" s="30"/>
      <c r="O42" s="30"/>
      <c r="P42" s="30"/>
      <c r="Q42" s="30"/>
      <c r="R42" s="30"/>
      <c r="S42" s="30"/>
      <c r="T42" s="44">
        <f>SUM(U42:AB42)</f>
        <v>0</v>
      </c>
      <c r="U42" s="30"/>
      <c r="V42" s="30"/>
      <c r="W42" s="30"/>
      <c r="X42" s="30"/>
      <c r="Y42" s="30"/>
      <c r="Z42" s="30"/>
      <c r="AA42" s="30"/>
      <c r="AB42" s="30"/>
      <c r="AC42" s="30"/>
      <c r="AD42" s="44">
        <f>SUM(AC42,T42,S42,R42,Q42,P42,N42,L42,O42)</f>
        <v>0</v>
      </c>
      <c r="AE42" s="30"/>
      <c r="AF42" s="29"/>
      <c r="AG42" s="44">
        <f t="shared" si="3"/>
        <v>0</v>
      </c>
      <c r="AH42" s="44">
        <f t="shared" si="4"/>
        <v>0</v>
      </c>
    </row>
    <row r="43" spans="1:34" ht="18" customHeight="1">
      <c r="A43" s="58" t="s">
        <v>41</v>
      </c>
      <c r="B43" s="58" t="s">
        <v>91</v>
      </c>
      <c r="C43" s="48">
        <v>282161</v>
      </c>
      <c r="D43" s="49">
        <v>0.25</v>
      </c>
      <c r="E43" s="29"/>
      <c r="F43" s="37">
        <v>10000</v>
      </c>
      <c r="G43" s="37"/>
      <c r="H43" s="55">
        <f t="shared" si="0"/>
        <v>292161</v>
      </c>
      <c r="I43" s="37">
        <v>25119</v>
      </c>
      <c r="J43" s="55">
        <f t="shared" si="1"/>
        <v>25119</v>
      </c>
      <c r="K43" s="56">
        <f t="shared" si="2"/>
        <v>317280</v>
      </c>
      <c r="L43" s="48">
        <v>0</v>
      </c>
      <c r="M43" s="49">
        <v>0</v>
      </c>
      <c r="N43" s="30"/>
      <c r="O43" s="30"/>
      <c r="P43" s="30"/>
      <c r="Q43" s="30"/>
      <c r="R43" s="30"/>
      <c r="S43" s="30"/>
      <c r="T43" s="44">
        <f>SUM(U43:AB43)</f>
        <v>0</v>
      </c>
      <c r="U43" s="30"/>
      <c r="V43" s="30"/>
      <c r="W43" s="30"/>
      <c r="X43" s="30"/>
      <c r="Y43" s="30"/>
      <c r="Z43" s="30"/>
      <c r="AA43" s="30"/>
      <c r="AB43" s="30"/>
      <c r="AC43" s="30"/>
      <c r="AD43" s="44">
        <f>SUM(AC43,T43,S43,R43,Q43,P43,N43,L43,O43)</f>
        <v>0</v>
      </c>
      <c r="AE43" s="30"/>
      <c r="AF43" s="29"/>
      <c r="AG43" s="44">
        <f t="shared" si="3"/>
        <v>0</v>
      </c>
      <c r="AH43" s="44">
        <f t="shared" si="4"/>
        <v>0</v>
      </c>
    </row>
    <row r="44" spans="1:34" ht="18" customHeight="1">
      <c r="A44" s="58" t="s">
        <v>42</v>
      </c>
      <c r="B44" s="58" t="s">
        <v>92</v>
      </c>
      <c r="C44" s="48">
        <v>160473</v>
      </c>
      <c r="D44" s="49">
        <v>0.14</v>
      </c>
      <c r="E44" s="29"/>
      <c r="F44" s="37"/>
      <c r="G44" s="37"/>
      <c r="H44" s="55">
        <f t="shared" si="0"/>
        <v>160473</v>
      </c>
      <c r="I44" s="37">
        <v>12837</v>
      </c>
      <c r="J44" s="55">
        <f t="shared" si="1"/>
        <v>12837</v>
      </c>
      <c r="K44" s="56">
        <f t="shared" si="2"/>
        <v>173310</v>
      </c>
      <c r="L44" s="48">
        <v>0</v>
      </c>
      <c r="M44" s="49">
        <v>0</v>
      </c>
      <c r="N44" s="30"/>
      <c r="O44" s="30"/>
      <c r="P44" s="30"/>
      <c r="Q44" s="30"/>
      <c r="R44" s="30"/>
      <c r="S44" s="30"/>
      <c r="T44" s="44">
        <f>SUM(U44:AB44)</f>
        <v>0</v>
      </c>
      <c r="U44" s="30"/>
      <c r="V44" s="30"/>
      <c r="W44" s="30"/>
      <c r="X44" s="30"/>
      <c r="Y44" s="30"/>
      <c r="Z44" s="30"/>
      <c r="AA44" s="30"/>
      <c r="AB44" s="30"/>
      <c r="AC44" s="30"/>
      <c r="AD44" s="44">
        <f>SUM(AC44,T44,S44,R44,Q44,P44,N44,L44,O44)</f>
        <v>0</v>
      </c>
      <c r="AE44" s="30"/>
      <c r="AF44" s="29"/>
      <c r="AG44" s="44">
        <f t="shared" si="3"/>
        <v>0</v>
      </c>
      <c r="AH44" s="44">
        <f t="shared" si="4"/>
        <v>0</v>
      </c>
    </row>
    <row r="45" spans="1:34" ht="18" customHeight="1">
      <c r="A45" s="58" t="s">
        <v>43</v>
      </c>
      <c r="B45" s="58" t="s">
        <v>93</v>
      </c>
      <c r="C45" s="48">
        <v>61785</v>
      </c>
      <c r="D45" s="49">
        <v>0.06</v>
      </c>
      <c r="E45" s="29"/>
      <c r="F45" s="37"/>
      <c r="G45" s="37"/>
      <c r="H45" s="55">
        <f t="shared" si="0"/>
        <v>61785</v>
      </c>
      <c r="I45" s="37">
        <v>9094</v>
      </c>
      <c r="J45" s="55">
        <f t="shared" si="1"/>
        <v>9094</v>
      </c>
      <c r="K45" s="56">
        <f t="shared" si="2"/>
        <v>70879</v>
      </c>
      <c r="L45" s="48">
        <v>0</v>
      </c>
      <c r="M45" s="49">
        <v>0</v>
      </c>
      <c r="N45" s="30"/>
      <c r="O45" s="30"/>
      <c r="P45" s="30"/>
      <c r="Q45" s="30"/>
      <c r="R45" s="30"/>
      <c r="S45" s="30"/>
      <c r="T45" s="44">
        <f>SUM(U45:AB45)</f>
        <v>0</v>
      </c>
      <c r="U45" s="30"/>
      <c r="V45" s="30"/>
      <c r="W45" s="30"/>
      <c r="X45" s="30"/>
      <c r="Y45" s="30"/>
      <c r="Z45" s="30"/>
      <c r="AA45" s="30"/>
      <c r="AB45" s="30"/>
      <c r="AC45" s="30"/>
      <c r="AD45" s="44">
        <f>SUM(AC45,T45,S45,R45,Q45,P45,N45,L45,O45)</f>
        <v>0</v>
      </c>
      <c r="AE45" s="30"/>
      <c r="AF45" s="29"/>
      <c r="AG45" s="44">
        <f t="shared" si="3"/>
        <v>0</v>
      </c>
      <c r="AH45" s="44">
        <f t="shared" si="4"/>
        <v>0</v>
      </c>
    </row>
    <row r="46" spans="1:34" ht="18" customHeight="1">
      <c r="A46" s="58" t="s">
        <v>44</v>
      </c>
      <c r="B46" s="58" t="s">
        <v>94</v>
      </c>
      <c r="C46" s="48">
        <v>93452</v>
      </c>
      <c r="D46" s="49">
        <v>0.08</v>
      </c>
      <c r="E46" s="29"/>
      <c r="F46" s="37"/>
      <c r="G46" s="37">
        <v>3000</v>
      </c>
      <c r="H46" s="55">
        <f t="shared" si="0"/>
        <v>96452</v>
      </c>
      <c r="I46" s="37">
        <v>9833</v>
      </c>
      <c r="J46" s="55">
        <f t="shared" si="1"/>
        <v>9833</v>
      </c>
      <c r="K46" s="56">
        <f t="shared" si="2"/>
        <v>106285</v>
      </c>
      <c r="L46" s="48">
        <v>0</v>
      </c>
      <c r="M46" s="49">
        <v>0</v>
      </c>
      <c r="N46" s="30"/>
      <c r="O46" s="30"/>
      <c r="P46" s="30"/>
      <c r="Q46" s="30"/>
      <c r="R46" s="30"/>
      <c r="S46" s="30"/>
      <c r="T46" s="44">
        <f>SUM(U46:AB46)</f>
        <v>65000</v>
      </c>
      <c r="U46" s="30"/>
      <c r="V46" s="30"/>
      <c r="W46" s="30"/>
      <c r="X46" s="30"/>
      <c r="Y46" s="30"/>
      <c r="Z46" s="30"/>
      <c r="AA46" s="30"/>
      <c r="AB46" s="30">
        <v>65000</v>
      </c>
      <c r="AC46" s="30"/>
      <c r="AD46" s="44">
        <f>SUM(AC46,T46,S46,R46,Q46,P46,N46,L46,O46)</f>
        <v>65000</v>
      </c>
      <c r="AE46" s="30"/>
      <c r="AF46" s="29"/>
      <c r="AG46" s="44">
        <f t="shared" si="3"/>
        <v>0</v>
      </c>
      <c r="AH46" s="44">
        <f t="shared" si="4"/>
        <v>65000</v>
      </c>
    </row>
    <row r="47" spans="1:34" ht="18" customHeight="1">
      <c r="A47" s="58" t="s">
        <v>45</v>
      </c>
      <c r="B47" s="58" t="s">
        <v>95</v>
      </c>
      <c r="C47" s="48">
        <v>74036</v>
      </c>
      <c r="D47" s="49">
        <v>0.07</v>
      </c>
      <c r="E47" s="29"/>
      <c r="F47" s="37">
        <v>35000</v>
      </c>
      <c r="G47" s="37"/>
      <c r="H47" s="55">
        <f t="shared" si="0"/>
        <v>109036</v>
      </c>
      <c r="I47" s="37">
        <v>8246</v>
      </c>
      <c r="J47" s="55">
        <f t="shared" si="1"/>
        <v>8246</v>
      </c>
      <c r="K47" s="56">
        <f t="shared" si="2"/>
        <v>117282</v>
      </c>
      <c r="L47" s="48">
        <v>0</v>
      </c>
      <c r="M47" s="49">
        <v>0</v>
      </c>
      <c r="N47" s="30"/>
      <c r="O47" s="30"/>
      <c r="P47" s="30"/>
      <c r="Q47" s="30"/>
      <c r="R47" s="30"/>
      <c r="S47" s="30"/>
      <c r="T47" s="44">
        <f>SUM(U47:AB47)</f>
        <v>0</v>
      </c>
      <c r="U47" s="30"/>
      <c r="V47" s="30"/>
      <c r="W47" s="30"/>
      <c r="X47" s="30"/>
      <c r="Y47" s="30"/>
      <c r="Z47" s="30"/>
      <c r="AA47" s="30"/>
      <c r="AB47" s="30"/>
      <c r="AC47" s="30"/>
      <c r="AD47" s="44">
        <f>SUM(AC47,T47,S47,R47,Q47,P47,N47,L47,O47)</f>
        <v>0</v>
      </c>
      <c r="AE47" s="30"/>
      <c r="AF47" s="29"/>
      <c r="AG47" s="44">
        <f t="shared" si="3"/>
        <v>0</v>
      </c>
      <c r="AH47" s="44">
        <f t="shared" si="4"/>
        <v>0</v>
      </c>
    </row>
    <row r="48" spans="1:34" ht="18" customHeight="1">
      <c r="A48" s="58" t="s">
        <v>46</v>
      </c>
      <c r="B48" s="58" t="s">
        <v>96</v>
      </c>
      <c r="C48" s="48">
        <v>449790</v>
      </c>
      <c r="D48" s="49">
        <v>0.4</v>
      </c>
      <c r="E48" s="29"/>
      <c r="F48" s="37">
        <v>20000</v>
      </c>
      <c r="G48" s="37"/>
      <c r="H48" s="55">
        <f t="shared" si="0"/>
        <v>469790</v>
      </c>
      <c r="I48" s="37">
        <v>17999</v>
      </c>
      <c r="J48" s="55">
        <f t="shared" si="1"/>
        <v>17999</v>
      </c>
      <c r="K48" s="56">
        <f t="shared" si="2"/>
        <v>487789</v>
      </c>
      <c r="L48" s="48">
        <v>0</v>
      </c>
      <c r="M48" s="49">
        <v>0</v>
      </c>
      <c r="N48" s="30"/>
      <c r="O48" s="30"/>
      <c r="P48" s="30"/>
      <c r="Q48" s="30"/>
      <c r="R48" s="30"/>
      <c r="S48" s="30"/>
      <c r="T48" s="44">
        <f>SUM(U48:AB48)</f>
        <v>0</v>
      </c>
      <c r="U48" s="30"/>
      <c r="V48" s="30"/>
      <c r="W48" s="30"/>
      <c r="X48" s="30"/>
      <c r="Y48" s="30"/>
      <c r="Z48" s="30"/>
      <c r="AA48" s="30"/>
      <c r="AB48" s="30"/>
      <c r="AC48" s="30"/>
      <c r="AD48" s="44">
        <f>SUM(AC48,T48,S48,R48,Q48,P48,N48,L48,O48)</f>
        <v>0</v>
      </c>
      <c r="AE48" s="30"/>
      <c r="AF48" s="29"/>
      <c r="AG48" s="44">
        <f t="shared" si="3"/>
        <v>0</v>
      </c>
      <c r="AH48" s="44">
        <f t="shared" si="4"/>
        <v>0</v>
      </c>
    </row>
    <row r="49" spans="1:34" ht="18" customHeight="1">
      <c r="A49" s="58" t="s">
        <v>47</v>
      </c>
      <c r="B49" s="58" t="s">
        <v>97</v>
      </c>
      <c r="C49" s="48">
        <v>112268</v>
      </c>
      <c r="D49" s="49">
        <v>0.1</v>
      </c>
      <c r="E49" s="29"/>
      <c r="F49" s="37"/>
      <c r="G49" s="37"/>
      <c r="H49" s="55">
        <f t="shared" si="0"/>
        <v>112268</v>
      </c>
      <c r="I49" s="37">
        <v>53904</v>
      </c>
      <c r="J49" s="55">
        <f t="shared" si="1"/>
        <v>53904</v>
      </c>
      <c r="K49" s="56">
        <f t="shared" si="2"/>
        <v>166172</v>
      </c>
      <c r="L49" s="48">
        <v>0</v>
      </c>
      <c r="M49" s="49">
        <v>0</v>
      </c>
      <c r="N49" s="30"/>
      <c r="O49" s="30"/>
      <c r="P49" s="30"/>
      <c r="Q49" s="30"/>
      <c r="R49" s="30"/>
      <c r="S49" s="30"/>
      <c r="T49" s="44">
        <f>SUM(U49:AB49)</f>
        <v>30000</v>
      </c>
      <c r="U49" s="30"/>
      <c r="V49" s="30"/>
      <c r="W49" s="30"/>
      <c r="X49" s="30"/>
      <c r="Y49" s="30"/>
      <c r="Z49" s="30"/>
      <c r="AA49" s="30"/>
      <c r="AB49" s="30">
        <v>30000</v>
      </c>
      <c r="AC49" s="30"/>
      <c r="AD49" s="44">
        <f>SUM(AC49,T49,S49,R49,Q49,P49,N49,L49,O49)</f>
        <v>30000</v>
      </c>
      <c r="AE49" s="30"/>
      <c r="AF49" s="29"/>
      <c r="AG49" s="44">
        <f t="shared" si="3"/>
        <v>0</v>
      </c>
      <c r="AH49" s="44">
        <f t="shared" si="4"/>
        <v>30000</v>
      </c>
    </row>
    <row r="50" spans="1:34" ht="18" customHeight="1">
      <c r="A50" s="58" t="s">
        <v>48</v>
      </c>
      <c r="B50" s="58" t="s">
        <v>98</v>
      </c>
      <c r="C50" s="48">
        <v>129547</v>
      </c>
      <c r="D50" s="49">
        <v>0.12</v>
      </c>
      <c r="E50" s="29"/>
      <c r="F50" s="37">
        <v>10000</v>
      </c>
      <c r="G50" s="37"/>
      <c r="H50" s="55">
        <f t="shared" si="0"/>
        <v>139547</v>
      </c>
      <c r="I50" s="37">
        <v>15073</v>
      </c>
      <c r="J50" s="55">
        <f t="shared" si="1"/>
        <v>15073</v>
      </c>
      <c r="K50" s="56">
        <f t="shared" si="2"/>
        <v>154620</v>
      </c>
      <c r="L50" s="48">
        <v>0</v>
      </c>
      <c r="M50" s="49">
        <v>0</v>
      </c>
      <c r="N50" s="30"/>
      <c r="O50" s="30"/>
      <c r="P50" s="30"/>
      <c r="Q50" s="30"/>
      <c r="R50" s="30"/>
      <c r="S50" s="30"/>
      <c r="T50" s="44">
        <f>SUM(U50:AB50)</f>
        <v>0</v>
      </c>
      <c r="U50" s="30"/>
      <c r="V50" s="30"/>
      <c r="W50" s="30"/>
      <c r="X50" s="30"/>
      <c r="Y50" s="30"/>
      <c r="Z50" s="30"/>
      <c r="AA50" s="30"/>
      <c r="AB50" s="30"/>
      <c r="AC50" s="30"/>
      <c r="AD50" s="44">
        <f>SUM(AC50,T50,S50,R50,Q50,P50,N50,L50,O50)</f>
        <v>0</v>
      </c>
      <c r="AE50" s="30"/>
      <c r="AF50" s="29"/>
      <c r="AG50" s="44">
        <f t="shared" si="3"/>
        <v>0</v>
      </c>
      <c r="AH50" s="44">
        <f t="shared" si="4"/>
        <v>0</v>
      </c>
    </row>
    <row r="51" spans="1:34" ht="18" customHeight="1">
      <c r="A51" s="58" t="s">
        <v>49</v>
      </c>
      <c r="B51" s="58" t="s">
        <v>99</v>
      </c>
      <c r="C51" s="48">
        <v>0</v>
      </c>
      <c r="D51" s="49">
        <v>0</v>
      </c>
      <c r="E51" s="29"/>
      <c r="F51" s="37"/>
      <c r="G51" s="37"/>
      <c r="H51" s="55">
        <f t="shared" si="0"/>
        <v>0</v>
      </c>
      <c r="I51" s="37">
        <v>39872</v>
      </c>
      <c r="J51" s="55">
        <f t="shared" si="1"/>
        <v>39872</v>
      </c>
      <c r="K51" s="56">
        <f t="shared" si="2"/>
        <v>39872</v>
      </c>
      <c r="L51" s="48">
        <v>1182764</v>
      </c>
      <c r="M51" s="49">
        <v>89.92</v>
      </c>
      <c r="N51" s="30"/>
      <c r="O51" s="30"/>
      <c r="P51" s="30"/>
      <c r="Q51" s="30"/>
      <c r="R51" s="30"/>
      <c r="S51" s="30"/>
      <c r="T51" s="44">
        <f>SUM(U51:AB51)</f>
        <v>43406</v>
      </c>
      <c r="U51" s="30"/>
      <c r="V51" s="30"/>
      <c r="W51" s="30"/>
      <c r="X51" s="30"/>
      <c r="Y51" s="30"/>
      <c r="Z51" s="30"/>
      <c r="AA51" s="30"/>
      <c r="AB51" s="30">
        <v>43406</v>
      </c>
      <c r="AC51" s="30"/>
      <c r="AD51" s="44">
        <f>SUM(AC51,T51,S51,R51,Q51,P51,N51,L51,O51)</f>
        <v>1226170</v>
      </c>
      <c r="AE51" s="30"/>
      <c r="AF51" s="29"/>
      <c r="AG51" s="44">
        <f t="shared" si="3"/>
        <v>0</v>
      </c>
      <c r="AH51" s="44">
        <f t="shared" si="4"/>
        <v>1226170</v>
      </c>
    </row>
    <row r="52" spans="1:34" ht="18" customHeight="1">
      <c r="A52" s="58" t="s">
        <v>50</v>
      </c>
      <c r="B52" s="58" t="s">
        <v>100</v>
      </c>
      <c r="C52" s="50">
        <v>0</v>
      </c>
      <c r="D52" s="49">
        <v>0</v>
      </c>
      <c r="E52" s="29"/>
      <c r="F52" s="37">
        <v>10000</v>
      </c>
      <c r="G52" s="37"/>
      <c r="H52" s="55">
        <f t="shared" si="0"/>
        <v>10000</v>
      </c>
      <c r="I52" s="37">
        <v>23172</v>
      </c>
      <c r="J52" s="55">
        <f t="shared" si="1"/>
        <v>23172</v>
      </c>
      <c r="K52" s="56">
        <f t="shared" si="2"/>
        <v>33172</v>
      </c>
      <c r="L52" s="48">
        <v>212704</v>
      </c>
      <c r="M52" s="50">
        <v>33.8</v>
      </c>
      <c r="N52" s="30"/>
      <c r="O52" s="30"/>
      <c r="P52" s="30"/>
      <c r="Q52" s="30"/>
      <c r="R52" s="30"/>
      <c r="S52" s="30"/>
      <c r="T52" s="44">
        <f>SUM(U52:AB52)</f>
        <v>0</v>
      </c>
      <c r="U52" s="30"/>
      <c r="V52" s="30"/>
      <c r="W52" s="30"/>
      <c r="X52" s="30"/>
      <c r="Y52" s="30"/>
      <c r="Z52" s="30"/>
      <c r="AA52" s="30"/>
      <c r="AB52" s="30"/>
      <c r="AC52" s="30"/>
      <c r="AD52" s="44">
        <f>SUM(AC52,T52,S52,R52,Q52,P52,N52,L52,O52)</f>
        <v>212704</v>
      </c>
      <c r="AE52" s="30"/>
      <c r="AF52" s="29"/>
      <c r="AG52" s="44">
        <f t="shared" si="3"/>
        <v>0</v>
      </c>
      <c r="AH52" s="44">
        <f t="shared" si="4"/>
        <v>212704</v>
      </c>
    </row>
    <row r="53" spans="1:34" ht="18" customHeight="1">
      <c r="A53" s="58" t="s">
        <v>51</v>
      </c>
      <c r="B53" s="58" t="s">
        <v>101</v>
      </c>
      <c r="C53" s="48">
        <v>0</v>
      </c>
      <c r="D53" s="49">
        <v>0</v>
      </c>
      <c r="E53" s="29"/>
      <c r="F53" s="37"/>
      <c r="G53" s="37"/>
      <c r="H53" s="55">
        <f t="shared" si="0"/>
        <v>0</v>
      </c>
      <c r="I53" s="37">
        <v>57019</v>
      </c>
      <c r="J53" s="55">
        <f t="shared" si="1"/>
        <v>57019</v>
      </c>
      <c r="K53" s="56">
        <f t="shared" si="2"/>
        <v>57019</v>
      </c>
      <c r="L53" s="48">
        <v>235028</v>
      </c>
      <c r="M53" s="50">
        <v>30.73</v>
      </c>
      <c r="N53" s="30"/>
      <c r="O53" s="30"/>
      <c r="P53" s="30"/>
      <c r="Q53" s="30"/>
      <c r="R53" s="30"/>
      <c r="S53" s="30"/>
      <c r="T53" s="44">
        <f>SUM(U53:AB53)</f>
        <v>30000</v>
      </c>
      <c r="U53" s="30"/>
      <c r="V53" s="30"/>
      <c r="W53" s="30"/>
      <c r="X53" s="30"/>
      <c r="Y53" s="30"/>
      <c r="Z53" s="30"/>
      <c r="AA53" s="30"/>
      <c r="AB53" s="30">
        <v>30000</v>
      </c>
      <c r="AC53" s="30"/>
      <c r="AD53" s="44">
        <f>SUM(AC53,T53,S53,R53,Q53,P53,N53,L53,O53)</f>
        <v>265028</v>
      </c>
      <c r="AE53" s="30"/>
      <c r="AF53" s="29">
        <v>90500</v>
      </c>
      <c r="AG53" s="44">
        <f t="shared" si="3"/>
        <v>90500</v>
      </c>
      <c r="AH53" s="44">
        <f t="shared" si="4"/>
        <v>355528</v>
      </c>
    </row>
    <row r="54" spans="1:34" ht="18" customHeight="1">
      <c r="A54" s="58" t="s">
        <v>52</v>
      </c>
      <c r="B54" s="58" t="s">
        <v>102</v>
      </c>
      <c r="C54" s="48">
        <v>139267</v>
      </c>
      <c r="D54" s="49">
        <v>0.13</v>
      </c>
      <c r="E54" s="29"/>
      <c r="F54" s="37">
        <v>15000</v>
      </c>
      <c r="G54" s="37"/>
      <c r="H54" s="55">
        <f t="shared" si="0"/>
        <v>154267</v>
      </c>
      <c r="I54" s="37">
        <v>15228</v>
      </c>
      <c r="J54" s="55">
        <f t="shared" si="1"/>
        <v>15228</v>
      </c>
      <c r="K54" s="56">
        <f t="shared" si="2"/>
        <v>169495</v>
      </c>
      <c r="L54" s="48">
        <v>0</v>
      </c>
      <c r="M54" s="50">
        <v>0</v>
      </c>
      <c r="N54" s="30"/>
      <c r="O54" s="30"/>
      <c r="P54" s="30"/>
      <c r="Q54" s="30"/>
      <c r="R54" s="30"/>
      <c r="S54" s="30"/>
      <c r="T54" s="44">
        <f>SUM(U54:AB54)</f>
        <v>0</v>
      </c>
      <c r="U54" s="30"/>
      <c r="V54" s="30"/>
      <c r="W54" s="30"/>
      <c r="X54" s="30"/>
      <c r="Y54" s="30"/>
      <c r="Z54" s="30"/>
      <c r="AA54" s="30"/>
      <c r="AB54" s="30"/>
      <c r="AC54" s="30"/>
      <c r="AD54" s="44">
        <f>SUM(AC54,T54,S54,R54,Q54,P54,N54,L54,O54)</f>
        <v>0</v>
      </c>
      <c r="AE54" s="30"/>
      <c r="AF54" s="29">
        <v>8235</v>
      </c>
      <c r="AG54" s="44">
        <f t="shared" si="3"/>
        <v>8235</v>
      </c>
      <c r="AH54" s="44">
        <f t="shared" si="4"/>
        <v>8235</v>
      </c>
    </row>
    <row r="55" spans="1:34" ht="18" customHeight="1">
      <c r="A55" s="58" t="s">
        <v>53</v>
      </c>
      <c r="B55" s="58" t="s">
        <v>103</v>
      </c>
      <c r="C55" s="48">
        <v>66148</v>
      </c>
      <c r="D55" s="49">
        <v>0.06</v>
      </c>
      <c r="E55" s="29"/>
      <c r="F55" s="37">
        <v>73500</v>
      </c>
      <c r="G55" s="37"/>
      <c r="H55" s="55">
        <f t="shared" si="0"/>
        <v>139648</v>
      </c>
      <c r="I55" s="37">
        <v>8053</v>
      </c>
      <c r="J55" s="55">
        <f t="shared" si="1"/>
        <v>8053</v>
      </c>
      <c r="K55" s="56">
        <f t="shared" si="2"/>
        <v>147701</v>
      </c>
      <c r="L55" s="48">
        <v>0</v>
      </c>
      <c r="M55" s="50">
        <v>0</v>
      </c>
      <c r="N55" s="30"/>
      <c r="O55" s="30"/>
      <c r="P55" s="30"/>
      <c r="Q55" s="30"/>
      <c r="R55" s="30"/>
      <c r="S55" s="30"/>
      <c r="T55" s="44">
        <f>SUM(U55:AB55)</f>
        <v>0</v>
      </c>
      <c r="U55" s="30"/>
      <c r="V55" s="30"/>
      <c r="W55" s="30"/>
      <c r="X55" s="30"/>
      <c r="Y55" s="30"/>
      <c r="Z55" s="30"/>
      <c r="AA55" s="30"/>
      <c r="AB55" s="30"/>
      <c r="AC55" s="30"/>
      <c r="AD55" s="44">
        <f>SUM(AC55,T55,S55,R55,Q55,P55,N55,L55,O55)</f>
        <v>0</v>
      </c>
      <c r="AE55" s="30"/>
      <c r="AF55" s="29"/>
      <c r="AG55" s="44">
        <f t="shared" si="3"/>
        <v>0</v>
      </c>
      <c r="AH55" s="44">
        <f t="shared" si="4"/>
        <v>0</v>
      </c>
    </row>
    <row r="56" spans="1:34" ht="18" customHeight="1">
      <c r="A56" s="58" t="s">
        <v>54</v>
      </c>
      <c r="B56" s="58" t="s">
        <v>104</v>
      </c>
      <c r="C56" s="50">
        <v>0</v>
      </c>
      <c r="D56" s="49">
        <v>0</v>
      </c>
      <c r="E56" s="29"/>
      <c r="F56" s="37"/>
      <c r="G56" s="37"/>
      <c r="H56" s="55">
        <f t="shared" si="0"/>
        <v>0</v>
      </c>
      <c r="I56" s="37">
        <v>16203</v>
      </c>
      <c r="J56" s="55">
        <f t="shared" si="1"/>
        <v>16203</v>
      </c>
      <c r="K56" s="56">
        <f t="shared" si="2"/>
        <v>16203</v>
      </c>
      <c r="L56" s="48">
        <v>226695</v>
      </c>
      <c r="M56" s="50">
        <v>60.32</v>
      </c>
      <c r="N56" s="30"/>
      <c r="O56" s="30"/>
      <c r="P56" s="30"/>
      <c r="Q56" s="30"/>
      <c r="R56" s="30"/>
      <c r="S56" s="30"/>
      <c r="T56" s="44">
        <f>SUM(U56:AB56)</f>
        <v>0</v>
      </c>
      <c r="U56" s="30"/>
      <c r="V56" s="30"/>
      <c r="W56" s="30"/>
      <c r="X56" s="30"/>
      <c r="Y56" s="30"/>
      <c r="Z56" s="30"/>
      <c r="AA56" s="30"/>
      <c r="AB56" s="30"/>
      <c r="AC56" s="30"/>
      <c r="AD56" s="44">
        <f>SUM(AC56,T56,S56,R56,Q56,P56,N56,L56,O56)</f>
        <v>226695</v>
      </c>
      <c r="AE56" s="30"/>
      <c r="AF56" s="29"/>
      <c r="AG56" s="44">
        <f t="shared" si="3"/>
        <v>0</v>
      </c>
      <c r="AH56" s="44">
        <f t="shared" si="4"/>
        <v>226695</v>
      </c>
    </row>
    <row r="57" spans="1:34" s="9" customFormat="1" ht="50.25" customHeight="1">
      <c r="A57" s="59" t="s">
        <v>60</v>
      </c>
      <c r="B57" s="60" t="s">
        <v>61</v>
      </c>
      <c r="C57" s="35">
        <f>SUM(C15:C56)</f>
        <v>5685150</v>
      </c>
      <c r="D57" s="32">
        <f>SUM(D15:D56)</f>
        <v>5.11</v>
      </c>
      <c r="E57" s="32"/>
      <c r="F57" s="35">
        <f>SUM(F15:F56)</f>
        <v>482500</v>
      </c>
      <c r="G57" s="35">
        <f>SUM(G15:G56)</f>
        <v>21000</v>
      </c>
      <c r="H57" s="55">
        <f t="shared" si="0"/>
        <v>6188650</v>
      </c>
      <c r="I57" s="35">
        <f>SUM(I15:I56)</f>
        <v>917621</v>
      </c>
      <c r="J57" s="55">
        <f t="shared" si="1"/>
        <v>917621</v>
      </c>
      <c r="K57" s="56">
        <f t="shared" si="2"/>
        <v>7106271</v>
      </c>
      <c r="L57" s="35">
        <f>SUM(L15:L56)</f>
        <v>3240094</v>
      </c>
      <c r="M57" s="32"/>
      <c r="N57" s="33">
        <f>SUM(N15:N56)</f>
        <v>0</v>
      </c>
      <c r="O57" s="33">
        <f>SUM(O15:O56)</f>
        <v>0</v>
      </c>
      <c r="P57" s="33"/>
      <c r="Q57" s="33"/>
      <c r="R57" s="33"/>
      <c r="S57" s="33"/>
      <c r="T57" s="44">
        <f>SUM(U57:AB57)</f>
        <v>392206</v>
      </c>
      <c r="U57" s="33">
        <f aca="true" t="shared" si="5" ref="U57:AC57">SUM(U15:U56)</f>
        <v>0</v>
      </c>
      <c r="V57" s="33">
        <f t="shared" si="5"/>
        <v>0</v>
      </c>
      <c r="W57" s="33">
        <f t="shared" si="5"/>
        <v>0</v>
      </c>
      <c r="X57" s="33">
        <f t="shared" si="5"/>
        <v>0</v>
      </c>
      <c r="Y57" s="33">
        <f t="shared" si="5"/>
        <v>0</v>
      </c>
      <c r="Z57" s="33">
        <f>SUM(Z15:Z56)</f>
        <v>0</v>
      </c>
      <c r="AA57" s="33">
        <f>SUM(AA15:AA56)</f>
        <v>0</v>
      </c>
      <c r="AB57" s="33">
        <f>SUM(AB15:AB56)</f>
        <v>392206</v>
      </c>
      <c r="AC57" s="33">
        <f t="shared" si="5"/>
        <v>0</v>
      </c>
      <c r="AD57" s="44">
        <f>SUM(AC57,T57,S57,R57,Q57,P57,N57,L57,O57)</f>
        <v>3632300</v>
      </c>
      <c r="AE57" s="33">
        <f>SUM(AE15:AE56)</f>
        <v>0</v>
      </c>
      <c r="AF57" s="33">
        <f>SUM(AF15:AF56)</f>
        <v>398735</v>
      </c>
      <c r="AG57" s="44">
        <f t="shared" si="3"/>
        <v>398735</v>
      </c>
      <c r="AH57" s="44">
        <f t="shared" si="4"/>
        <v>4031035</v>
      </c>
    </row>
    <row r="58" spans="1:34" ht="16.5" customHeight="1">
      <c r="A58" s="58" t="s">
        <v>55</v>
      </c>
      <c r="B58" s="22" t="s">
        <v>105</v>
      </c>
      <c r="C58" s="48">
        <v>83824</v>
      </c>
      <c r="D58" s="51">
        <v>0.08</v>
      </c>
      <c r="E58" s="31"/>
      <c r="F58" s="31"/>
      <c r="G58" s="31">
        <v>5000</v>
      </c>
      <c r="H58" s="55">
        <f t="shared" si="0"/>
        <v>88824</v>
      </c>
      <c r="I58" s="31">
        <v>66607</v>
      </c>
      <c r="J58" s="55">
        <f t="shared" si="1"/>
        <v>66607</v>
      </c>
      <c r="K58" s="56">
        <f t="shared" si="2"/>
        <v>155431</v>
      </c>
      <c r="L58" s="48">
        <v>0</v>
      </c>
      <c r="M58" s="50">
        <v>0</v>
      </c>
      <c r="N58" s="30"/>
      <c r="O58" s="30"/>
      <c r="P58" s="30"/>
      <c r="Q58" s="30"/>
      <c r="R58" s="30"/>
      <c r="S58" s="30"/>
      <c r="T58" s="44">
        <f>SUM(U58:AB58)</f>
        <v>0</v>
      </c>
      <c r="U58" s="30"/>
      <c r="V58" s="30"/>
      <c r="W58" s="30"/>
      <c r="X58" s="30"/>
      <c r="Y58" s="30"/>
      <c r="Z58" s="30"/>
      <c r="AA58" s="30"/>
      <c r="AB58" s="30"/>
      <c r="AC58" s="30"/>
      <c r="AD58" s="44">
        <f>SUM(AC58,T58,S58,R58,Q58,P58,N58,L58,O58)</f>
        <v>0</v>
      </c>
      <c r="AE58" s="30"/>
      <c r="AF58" s="31"/>
      <c r="AG58" s="44">
        <f t="shared" si="3"/>
        <v>0</v>
      </c>
      <c r="AH58" s="44">
        <f t="shared" si="4"/>
        <v>0</v>
      </c>
    </row>
    <row r="59" spans="1:34" ht="16.5" customHeight="1">
      <c r="A59" s="58" t="s">
        <v>56</v>
      </c>
      <c r="B59" s="22" t="s">
        <v>106</v>
      </c>
      <c r="C59" s="48">
        <v>539005</v>
      </c>
      <c r="D59" s="51">
        <v>0.48</v>
      </c>
      <c r="E59" s="31"/>
      <c r="F59" s="31"/>
      <c r="G59" s="31"/>
      <c r="H59" s="55">
        <f t="shared" si="0"/>
        <v>539005</v>
      </c>
      <c r="I59" s="31">
        <v>46335</v>
      </c>
      <c r="J59" s="55">
        <f t="shared" si="1"/>
        <v>46335</v>
      </c>
      <c r="K59" s="56">
        <f t="shared" si="2"/>
        <v>585340</v>
      </c>
      <c r="L59" s="50">
        <v>0</v>
      </c>
      <c r="M59" s="50">
        <v>0</v>
      </c>
      <c r="N59" s="30"/>
      <c r="O59" s="30"/>
      <c r="P59" s="30"/>
      <c r="Q59" s="30"/>
      <c r="R59" s="30"/>
      <c r="S59" s="30"/>
      <c r="T59" s="44">
        <f>SUM(U59:AB59)</f>
        <v>0</v>
      </c>
      <c r="U59" s="30"/>
      <c r="V59" s="30"/>
      <c r="W59" s="30"/>
      <c r="X59" s="30"/>
      <c r="Y59" s="30"/>
      <c r="Z59" s="30"/>
      <c r="AA59" s="30"/>
      <c r="AB59" s="30"/>
      <c r="AC59" s="30"/>
      <c r="AD59" s="44">
        <f>SUM(AC59,T59,S59,R59,Q59,P59,N59,L59,O59)</f>
        <v>0</v>
      </c>
      <c r="AE59" s="30"/>
      <c r="AF59" s="31"/>
      <c r="AG59" s="44">
        <f t="shared" si="3"/>
        <v>0</v>
      </c>
      <c r="AH59" s="44">
        <f t="shared" si="4"/>
        <v>0</v>
      </c>
    </row>
    <row r="60" spans="1:34" ht="16.5" customHeight="1">
      <c r="A60" s="58" t="s">
        <v>57</v>
      </c>
      <c r="B60" s="22" t="s">
        <v>107</v>
      </c>
      <c r="C60" s="50">
        <v>0</v>
      </c>
      <c r="D60" s="51">
        <v>0</v>
      </c>
      <c r="E60" s="31"/>
      <c r="F60" s="31">
        <v>10000</v>
      </c>
      <c r="G60" s="31"/>
      <c r="H60" s="55">
        <f t="shared" si="0"/>
        <v>10000</v>
      </c>
      <c r="I60" s="31">
        <v>51634</v>
      </c>
      <c r="J60" s="55">
        <f t="shared" si="1"/>
        <v>51634</v>
      </c>
      <c r="K60" s="56">
        <f t="shared" si="2"/>
        <v>61634</v>
      </c>
      <c r="L60" s="48">
        <v>699592</v>
      </c>
      <c r="M60" s="50">
        <v>57.91</v>
      </c>
      <c r="N60" s="30"/>
      <c r="O60" s="30"/>
      <c r="P60" s="30"/>
      <c r="Q60" s="30"/>
      <c r="R60" s="30"/>
      <c r="S60" s="30"/>
      <c r="T60" s="44">
        <f>SUM(U60:AB60)</f>
        <v>0</v>
      </c>
      <c r="U60" s="30"/>
      <c r="V60" s="30"/>
      <c r="W60" s="30"/>
      <c r="X60" s="30"/>
      <c r="Y60" s="30"/>
      <c r="Z60" s="30"/>
      <c r="AA60" s="30"/>
      <c r="AB60" s="30"/>
      <c r="AC60" s="30"/>
      <c r="AD60" s="44">
        <f>SUM(AC60,T60,S60,R60,Q60,P60,N60,L60,O60)</f>
        <v>699592</v>
      </c>
      <c r="AE60" s="30"/>
      <c r="AF60" s="31"/>
      <c r="AG60" s="44">
        <f t="shared" si="3"/>
        <v>0</v>
      </c>
      <c r="AH60" s="44">
        <f t="shared" si="4"/>
        <v>699592</v>
      </c>
    </row>
    <row r="61" spans="1:34" ht="16.5" customHeight="1">
      <c r="A61" s="58" t="s">
        <v>58</v>
      </c>
      <c r="B61" s="22" t="s">
        <v>108</v>
      </c>
      <c r="C61" s="48">
        <v>171067</v>
      </c>
      <c r="D61" s="51">
        <v>0.15</v>
      </c>
      <c r="E61" s="31"/>
      <c r="F61" s="31">
        <v>5630</v>
      </c>
      <c r="G61" s="31"/>
      <c r="H61" s="55">
        <f t="shared" si="0"/>
        <v>176697</v>
      </c>
      <c r="I61" s="31">
        <v>28003</v>
      </c>
      <c r="J61" s="55">
        <f t="shared" si="1"/>
        <v>28003</v>
      </c>
      <c r="K61" s="56">
        <f t="shared" si="2"/>
        <v>204700</v>
      </c>
      <c r="L61" s="50">
        <v>0</v>
      </c>
      <c r="M61" s="50">
        <v>0</v>
      </c>
      <c r="N61" s="30"/>
      <c r="O61" s="30"/>
      <c r="P61" s="30"/>
      <c r="Q61" s="30"/>
      <c r="R61" s="30"/>
      <c r="S61" s="30"/>
      <c r="T61" s="44">
        <f>SUM(U61:AB61)</f>
        <v>0</v>
      </c>
      <c r="U61" s="30"/>
      <c r="V61" s="30"/>
      <c r="W61" s="30"/>
      <c r="X61" s="30"/>
      <c r="Y61" s="30"/>
      <c r="Z61" s="30"/>
      <c r="AA61" s="30"/>
      <c r="AB61" s="30"/>
      <c r="AC61" s="30"/>
      <c r="AD61" s="44">
        <f>SUM(AC61,T61,S61,R61,Q61,P61,N61,L61,O61)</f>
        <v>0</v>
      </c>
      <c r="AE61" s="30"/>
      <c r="AF61" s="31"/>
      <c r="AG61" s="44">
        <f t="shared" si="3"/>
        <v>0</v>
      </c>
      <c r="AH61" s="44">
        <f t="shared" si="4"/>
        <v>0</v>
      </c>
    </row>
    <row r="62" spans="1:34" s="9" customFormat="1" ht="56.25" customHeight="1">
      <c r="A62" s="59" t="s">
        <v>59</v>
      </c>
      <c r="B62" s="60" t="s">
        <v>62</v>
      </c>
      <c r="C62" s="34">
        <f>SUM(C58:C61)</f>
        <v>793896</v>
      </c>
      <c r="D62" s="34">
        <f>SUM(D58:D61)</f>
        <v>0.71</v>
      </c>
      <c r="E62" s="34"/>
      <c r="F62" s="34">
        <f>SUM(F58:F61)</f>
        <v>15630</v>
      </c>
      <c r="G62" s="34">
        <f>SUM(G58:G61)</f>
        <v>5000</v>
      </c>
      <c r="H62" s="55">
        <f t="shared" si="0"/>
        <v>814526</v>
      </c>
      <c r="I62" s="34">
        <f>SUM(I58:I61)</f>
        <v>192579</v>
      </c>
      <c r="J62" s="55">
        <f t="shared" si="1"/>
        <v>192579</v>
      </c>
      <c r="K62" s="56">
        <f t="shared" si="2"/>
        <v>1007105</v>
      </c>
      <c r="L62" s="34">
        <f>SUM(L58:L61)</f>
        <v>699592</v>
      </c>
      <c r="M62" s="34"/>
      <c r="N62" s="33">
        <f>SUM(N58:N61)</f>
        <v>0</v>
      </c>
      <c r="O62" s="33">
        <f>SUM(O58:O61)</f>
        <v>0</v>
      </c>
      <c r="P62" s="33"/>
      <c r="Q62" s="33"/>
      <c r="R62" s="33"/>
      <c r="S62" s="33"/>
      <c r="T62" s="44">
        <f>SUM(U62:AB62)</f>
        <v>0</v>
      </c>
      <c r="U62" s="33">
        <f aca="true" t="shared" si="6" ref="U62:AC62">SUM(U58:U61)</f>
        <v>0</v>
      </c>
      <c r="V62" s="33">
        <f t="shared" si="6"/>
        <v>0</v>
      </c>
      <c r="W62" s="33">
        <f t="shared" si="6"/>
        <v>0</v>
      </c>
      <c r="X62" s="33">
        <f t="shared" si="6"/>
        <v>0</v>
      </c>
      <c r="Y62" s="33">
        <f t="shared" si="6"/>
        <v>0</v>
      </c>
      <c r="Z62" s="33">
        <f>SUM(Z58:Z61)</f>
        <v>0</v>
      </c>
      <c r="AA62" s="33">
        <f>SUM(AA58:AA61)</f>
        <v>0</v>
      </c>
      <c r="AB62" s="33">
        <f>SUM(AB58:AB61)</f>
        <v>0</v>
      </c>
      <c r="AC62" s="33">
        <f t="shared" si="6"/>
        <v>0</v>
      </c>
      <c r="AD62" s="44">
        <f>SUM(AC62,T62,S62,R62,Q62,P62,N62,L62,O62)</f>
        <v>699592</v>
      </c>
      <c r="AE62" s="33">
        <f>SUM(AE58:AE61)</f>
        <v>0</v>
      </c>
      <c r="AF62" s="33">
        <f>SUM(AF58:AF61)</f>
        <v>0</v>
      </c>
      <c r="AG62" s="44">
        <f t="shared" si="3"/>
        <v>0</v>
      </c>
      <c r="AH62" s="44">
        <f t="shared" si="4"/>
        <v>699592</v>
      </c>
    </row>
    <row r="63" spans="1:34" s="9" customFormat="1" ht="18.75">
      <c r="A63" s="23"/>
      <c r="B63" s="24" t="s">
        <v>109</v>
      </c>
      <c r="C63" s="34"/>
      <c r="D63" s="34"/>
      <c r="E63" s="34">
        <v>159800</v>
      </c>
      <c r="F63" s="34"/>
      <c r="G63" s="34"/>
      <c r="H63" s="55">
        <f t="shared" si="0"/>
        <v>159800</v>
      </c>
      <c r="I63" s="34"/>
      <c r="J63" s="55">
        <f t="shared" si="1"/>
        <v>0</v>
      </c>
      <c r="K63" s="56">
        <f t="shared" si="2"/>
        <v>159800</v>
      </c>
      <c r="L63" s="34"/>
      <c r="M63" s="34"/>
      <c r="N63" s="33"/>
      <c r="O63" s="33"/>
      <c r="P63" s="33"/>
      <c r="Q63" s="33"/>
      <c r="R63" s="33"/>
      <c r="S63" s="33"/>
      <c r="T63" s="44">
        <f>SUM(U63:AB63)</f>
        <v>1138876</v>
      </c>
      <c r="U63" s="30">
        <v>345500</v>
      </c>
      <c r="V63" s="30">
        <v>630600</v>
      </c>
      <c r="W63" s="30"/>
      <c r="X63" s="30"/>
      <c r="Y63" s="30">
        <v>46700</v>
      </c>
      <c r="Z63" s="30">
        <v>16076</v>
      </c>
      <c r="AA63" s="30">
        <v>100000</v>
      </c>
      <c r="AB63" s="30"/>
      <c r="AC63" s="33"/>
      <c r="AD63" s="44">
        <f>SUM(AC63,T63,S63,R63,Q63,P63,N63,L63,O63)</f>
        <v>1138876</v>
      </c>
      <c r="AE63" s="33"/>
      <c r="AF63" s="34"/>
      <c r="AG63" s="44">
        <f t="shared" si="3"/>
        <v>0</v>
      </c>
      <c r="AH63" s="44">
        <f t="shared" si="4"/>
        <v>1138876</v>
      </c>
    </row>
    <row r="64" spans="1:35" s="12" customFormat="1" ht="23.25" customHeight="1">
      <c r="A64" s="61"/>
      <c r="B64" s="26" t="s">
        <v>119</v>
      </c>
      <c r="C64" s="35">
        <f>SUM(C62,C57,C63)</f>
        <v>6479046</v>
      </c>
      <c r="D64" s="32">
        <f>SUM(D62,D57,D63)</f>
        <v>5.82</v>
      </c>
      <c r="E64" s="35">
        <f>SUM(E62,E57,E63)</f>
        <v>159800</v>
      </c>
      <c r="F64" s="35">
        <f>SUM(F62,F57,F63)</f>
        <v>498130</v>
      </c>
      <c r="G64" s="35">
        <f>SUM(G62,G57,G63)</f>
        <v>26000</v>
      </c>
      <c r="H64" s="55">
        <f t="shared" si="0"/>
        <v>7162976</v>
      </c>
      <c r="I64" s="35">
        <f>SUM(I62,I57,I63)</f>
        <v>1110200</v>
      </c>
      <c r="J64" s="55">
        <f t="shared" si="1"/>
        <v>1110200</v>
      </c>
      <c r="K64" s="56">
        <f t="shared" si="2"/>
        <v>8273176</v>
      </c>
      <c r="L64" s="35">
        <f>SUM(L57,L62,L63)</f>
        <v>3939686</v>
      </c>
      <c r="M64" s="35"/>
      <c r="N64" s="33">
        <v>80300100</v>
      </c>
      <c r="O64" s="33">
        <f>SUM(O62,O57)</f>
        <v>0</v>
      </c>
      <c r="P64" s="33">
        <v>52503000</v>
      </c>
      <c r="Q64" s="33">
        <v>10630800</v>
      </c>
      <c r="R64" s="33">
        <v>1067900</v>
      </c>
      <c r="S64" s="33">
        <v>1934400</v>
      </c>
      <c r="T64" s="44">
        <f>SUM(U64:AB64)</f>
        <v>1531082</v>
      </c>
      <c r="U64" s="33">
        <f aca="true" t="shared" si="7" ref="U64:Z64">U63+U62+U57</f>
        <v>345500</v>
      </c>
      <c r="V64" s="33">
        <f t="shared" si="7"/>
        <v>630600</v>
      </c>
      <c r="W64" s="33">
        <f t="shared" si="7"/>
        <v>0</v>
      </c>
      <c r="X64" s="33">
        <f t="shared" si="7"/>
        <v>0</v>
      </c>
      <c r="Y64" s="33">
        <f t="shared" si="7"/>
        <v>46700</v>
      </c>
      <c r="Z64" s="33">
        <f t="shared" si="7"/>
        <v>16076</v>
      </c>
      <c r="AA64" s="33">
        <f>AA63+AA62+AA57</f>
        <v>100000</v>
      </c>
      <c r="AB64" s="33">
        <f>AB63+AB62+AB57</f>
        <v>392206</v>
      </c>
      <c r="AC64" s="33">
        <v>579200</v>
      </c>
      <c r="AD64" s="44">
        <f>SUM(AC64,T64,S64,R64,Q64,P64,N64,L64,O64)</f>
        <v>152486168</v>
      </c>
      <c r="AE64" s="33">
        <v>1110200</v>
      </c>
      <c r="AF64" s="35">
        <f>SUM(AF62+AF57)</f>
        <v>398735</v>
      </c>
      <c r="AG64" s="44">
        <f t="shared" si="3"/>
        <v>1508935</v>
      </c>
      <c r="AH64" s="44">
        <f t="shared" si="4"/>
        <v>153995103</v>
      </c>
      <c r="AI64" s="62"/>
    </row>
    <row r="65" spans="13:35" ht="9" customHeight="1">
      <c r="M65" s="47"/>
      <c r="AI65" s="25"/>
    </row>
    <row r="66" ht="12" customHeight="1"/>
    <row r="67" spans="20:31" ht="15" customHeight="1">
      <c r="T67" s="38" t="s">
        <v>121</v>
      </c>
      <c r="U67" s="38"/>
      <c r="V67" s="39"/>
      <c r="W67" s="39"/>
      <c r="X67" s="39"/>
      <c r="Y67" s="39"/>
      <c r="Z67" s="39"/>
      <c r="AA67" s="39"/>
      <c r="AB67" s="39"/>
      <c r="AD67" s="39"/>
      <c r="AE67" s="39"/>
    </row>
    <row r="68" spans="11:34" ht="15.75" customHeight="1">
      <c r="K68" s="6"/>
      <c r="S68" s="5"/>
      <c r="T68" s="39" t="s">
        <v>122</v>
      </c>
      <c r="U68" s="36"/>
      <c r="V68" s="36"/>
      <c r="W68" s="36"/>
      <c r="X68" s="36"/>
      <c r="Y68" s="36"/>
      <c r="Z68" s="36"/>
      <c r="AA68" s="36"/>
      <c r="AB68" s="36"/>
      <c r="AD68" s="36"/>
      <c r="AG68" s="39" t="s">
        <v>125</v>
      </c>
      <c r="AH68" s="6"/>
    </row>
    <row r="80" ht="20.25">
      <c r="AD80" s="45"/>
    </row>
  </sheetData>
  <mergeCells count="36">
    <mergeCell ref="C8:H8"/>
    <mergeCell ref="AH10:AH13"/>
    <mergeCell ref="AG11:AG13"/>
    <mergeCell ref="L10:S10"/>
    <mergeCell ref="AE12:AE13"/>
    <mergeCell ref="AC12:AC13"/>
    <mergeCell ref="AD11:AD13"/>
    <mergeCell ref="Q12:Q13"/>
    <mergeCell ref="L11:S11"/>
    <mergeCell ref="T11:AC11"/>
    <mergeCell ref="C14:D14"/>
    <mergeCell ref="R12:R13"/>
    <mergeCell ref="P12:P13"/>
    <mergeCell ref="L12:M12"/>
    <mergeCell ref="L14:M14"/>
    <mergeCell ref="O12:O13"/>
    <mergeCell ref="G12:G13"/>
    <mergeCell ref="A10:A13"/>
    <mergeCell ref="B10:B13"/>
    <mergeCell ref="C12:D12"/>
    <mergeCell ref="H11:H13"/>
    <mergeCell ref="C10:J10"/>
    <mergeCell ref="J11:J13"/>
    <mergeCell ref="I12:I13"/>
    <mergeCell ref="E12:E13"/>
    <mergeCell ref="C11:G11"/>
    <mergeCell ref="F12:F13"/>
    <mergeCell ref="T14:AB14"/>
    <mergeCell ref="T10:AG10"/>
    <mergeCell ref="K10:K13"/>
    <mergeCell ref="S12:S13"/>
    <mergeCell ref="N12:N13"/>
    <mergeCell ref="T12:T13"/>
    <mergeCell ref="AE11:AF11"/>
    <mergeCell ref="AF12:AF13"/>
    <mergeCell ref="U12:AB12"/>
  </mergeCells>
  <printOptions/>
  <pageMargins left="1.06" right="0.56" top="0.7874015748031497" bottom="0" header="0.5905511811023623" footer="0.1968503937007874"/>
  <pageSetup fitToWidth="3" horizontalDpi="600" verticalDpi="600" orientation="landscape" paperSize="9" scale="34" r:id="rId1"/>
  <headerFooter alignWithMargins="0">
    <oddFooter>&amp;R&amp;P</oddFooter>
  </headerFooter>
  <colBreaks count="1" manualBreakCount="1">
    <brk id="19" max="6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u252109</cp:lastModifiedBy>
  <cp:lastPrinted>2014-03-27T14:39:19Z</cp:lastPrinted>
  <dcterms:created xsi:type="dcterms:W3CDTF">2004-10-20T09:00:56Z</dcterms:created>
  <dcterms:modified xsi:type="dcterms:W3CDTF">2014-03-27T14:39:38Z</dcterms:modified>
  <cp:category/>
  <cp:version/>
  <cp:contentType/>
  <cp:contentStatus/>
</cp:coreProperties>
</file>